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filterPrivacy="1" defaultThemeVersion="124226"/>
  <xr:revisionPtr revIDLastSave="0" documentId="13_ncr:1_{D2A84E14-D186-49C1-8160-1162AEC6FF1A}" xr6:coauthVersionLast="47" xr6:coauthVersionMax="47" xr10:uidLastSave="{00000000-0000-0000-0000-000000000000}"/>
  <bookViews>
    <workbookView xWindow="1872" yWindow="528" windowWidth="19176" windowHeight="10332" tabRatio="808" xr2:uid="{00000000-000D-0000-FFFF-FFFF00000000}"/>
  </bookViews>
  <sheets>
    <sheet name="สรุป Incentive_กลุ่มน้ำ" sheetId="40" r:id="rId1"/>
    <sheet name="สรุป Incentive_กลุ่มยา+ข้าว" sheetId="42" r:id="rId2"/>
    <sheet name="รายละเอียดการคิด" sheetId="41" r:id="rId3"/>
    <sheet name="วันทำงาน" sheetId="38" r:id="rId4"/>
    <sheet name="เงื่อนไข" sheetId="39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40" l="1"/>
  <c r="H8" i="40"/>
  <c r="H9" i="40"/>
  <c r="H10" i="40"/>
  <c r="H11" i="40"/>
  <c r="H12" i="40"/>
  <c r="H13" i="40"/>
  <c r="H14" i="40"/>
  <c r="H15" i="40"/>
  <c r="H16" i="40"/>
  <c r="H17" i="40"/>
  <c r="H18" i="40"/>
  <c r="H19" i="40"/>
  <c r="H20" i="40"/>
  <c r="H21" i="40"/>
  <c r="H22" i="40"/>
  <c r="H23" i="40"/>
  <c r="H24" i="40"/>
  <c r="H25" i="40"/>
  <c r="H26" i="40"/>
  <c r="H27" i="40"/>
  <c r="H28" i="40"/>
  <c r="H29" i="40"/>
  <c r="H30" i="40"/>
  <c r="H31" i="40"/>
  <c r="H32" i="40"/>
  <c r="H33" i="40"/>
  <c r="H34" i="40"/>
  <c r="H35" i="40"/>
  <c r="H36" i="40"/>
  <c r="H37" i="40"/>
  <c r="H38" i="40"/>
  <c r="H39" i="40"/>
  <c r="H40" i="40"/>
  <c r="H41" i="40"/>
  <c r="H42" i="40"/>
  <c r="H43" i="40"/>
  <c r="H44" i="40"/>
  <c r="H45" i="40"/>
  <c r="H46" i="40"/>
  <c r="H47" i="40"/>
  <c r="H48" i="40"/>
  <c r="H49" i="40"/>
  <c r="H50" i="40"/>
  <c r="H51" i="40"/>
  <c r="H52" i="40"/>
  <c r="H53" i="40"/>
  <c r="H54" i="40"/>
  <c r="H55" i="40"/>
  <c r="H56" i="40"/>
  <c r="H57" i="40"/>
  <c r="H58" i="40"/>
  <c r="H59" i="40"/>
  <c r="H60" i="40"/>
  <c r="H61" i="40"/>
  <c r="H62" i="40"/>
  <c r="H63" i="40"/>
  <c r="H64" i="40"/>
  <c r="H65" i="40"/>
  <c r="H66" i="40"/>
  <c r="H67" i="40"/>
  <c r="H68" i="40"/>
  <c r="H69" i="40"/>
  <c r="H70" i="40"/>
  <c r="H71" i="40"/>
  <c r="H72" i="40"/>
  <c r="H73" i="40"/>
  <c r="H74" i="40"/>
  <c r="H75" i="40"/>
  <c r="H76" i="40"/>
  <c r="H77" i="40"/>
  <c r="H78" i="40"/>
  <c r="H79" i="40"/>
  <c r="H80" i="40"/>
  <c r="H81" i="40"/>
  <c r="H82" i="40"/>
  <c r="H83" i="40"/>
  <c r="H84" i="40"/>
  <c r="H85" i="40"/>
  <c r="H86" i="40"/>
  <c r="H87" i="40"/>
  <c r="H88" i="40"/>
  <c r="H89" i="40"/>
  <c r="H90" i="40"/>
  <c r="H91" i="40"/>
  <c r="H92" i="40"/>
  <c r="H93" i="40"/>
  <c r="H94" i="40"/>
  <c r="H95" i="40"/>
  <c r="H96" i="40"/>
  <c r="H97" i="40"/>
  <c r="H98" i="40"/>
  <c r="H99" i="40"/>
  <c r="H100" i="40"/>
  <c r="H101" i="40"/>
  <c r="H102" i="40"/>
  <c r="H103" i="40"/>
  <c r="H104" i="40"/>
  <c r="H105" i="40"/>
  <c r="G7" i="40"/>
  <c r="G8" i="40"/>
  <c r="G9" i="40"/>
  <c r="G10" i="40"/>
  <c r="G11" i="40"/>
  <c r="G12" i="40"/>
  <c r="G13" i="40"/>
  <c r="G14" i="40"/>
  <c r="G15" i="40"/>
  <c r="G16" i="40"/>
  <c r="G17" i="40"/>
  <c r="G18" i="40"/>
  <c r="G19" i="40"/>
  <c r="G20" i="40"/>
  <c r="G21" i="40"/>
  <c r="G22" i="40"/>
  <c r="G23" i="40"/>
  <c r="G24" i="40"/>
  <c r="G25" i="40"/>
  <c r="G26" i="40"/>
  <c r="G27" i="40"/>
  <c r="G28" i="40"/>
  <c r="G29" i="40"/>
  <c r="G30" i="40"/>
  <c r="G31" i="40"/>
  <c r="G32" i="40"/>
  <c r="G33" i="40"/>
  <c r="G34" i="40"/>
  <c r="G35" i="40"/>
  <c r="G36" i="40"/>
  <c r="G37" i="40"/>
  <c r="G38" i="40"/>
  <c r="G39" i="40"/>
  <c r="G40" i="40"/>
  <c r="G41" i="40"/>
  <c r="G42" i="40"/>
  <c r="G43" i="40"/>
  <c r="G44" i="40"/>
  <c r="G45" i="40"/>
  <c r="G46" i="40"/>
  <c r="G47" i="40"/>
  <c r="G48" i="40"/>
  <c r="G49" i="40"/>
  <c r="G50" i="40"/>
  <c r="G51" i="40"/>
  <c r="G52" i="40"/>
  <c r="G53" i="40"/>
  <c r="G54" i="40"/>
  <c r="G55" i="40"/>
  <c r="G56" i="40"/>
  <c r="G57" i="40"/>
  <c r="G58" i="40"/>
  <c r="G59" i="40"/>
  <c r="G60" i="40"/>
  <c r="G61" i="40"/>
  <c r="G62" i="40"/>
  <c r="G63" i="40"/>
  <c r="G64" i="40"/>
  <c r="G65" i="40"/>
  <c r="G66" i="40"/>
  <c r="G67" i="40"/>
  <c r="G68" i="40"/>
  <c r="G69" i="40"/>
  <c r="G70" i="40"/>
  <c r="G71" i="40"/>
  <c r="G72" i="40"/>
  <c r="G73" i="40"/>
  <c r="G74" i="40"/>
  <c r="G75" i="40"/>
  <c r="G76" i="40"/>
  <c r="G77" i="40"/>
  <c r="G78" i="40"/>
  <c r="G79" i="40"/>
  <c r="G80" i="40"/>
  <c r="G81" i="40"/>
  <c r="G82" i="40"/>
  <c r="G83" i="40"/>
  <c r="G84" i="40"/>
  <c r="G85" i="40"/>
  <c r="G86" i="40"/>
  <c r="G87" i="40"/>
  <c r="G88" i="40"/>
  <c r="G89" i="40"/>
  <c r="G90" i="40"/>
  <c r="G91" i="40"/>
  <c r="G92" i="40"/>
  <c r="G93" i="40"/>
  <c r="G94" i="40"/>
  <c r="G95" i="40"/>
  <c r="G96" i="40"/>
  <c r="G97" i="40"/>
  <c r="G98" i="40"/>
  <c r="G99" i="40"/>
  <c r="G100" i="40"/>
  <c r="G101" i="40"/>
  <c r="G102" i="40"/>
  <c r="G103" i="40"/>
  <c r="G104" i="40"/>
  <c r="G105" i="40"/>
  <c r="J7" i="42"/>
  <c r="J8" i="42"/>
  <c r="J9" i="42"/>
  <c r="J10" i="42"/>
  <c r="J11" i="42"/>
  <c r="J12" i="42"/>
  <c r="J13" i="42"/>
  <c r="J14" i="42"/>
  <c r="J15" i="42"/>
  <c r="J16" i="42"/>
  <c r="J17" i="42"/>
  <c r="J18" i="42"/>
  <c r="J19" i="42"/>
  <c r="J20" i="42"/>
  <c r="J21" i="42"/>
  <c r="J22" i="42"/>
  <c r="J23" i="42"/>
  <c r="J24" i="42"/>
  <c r="J25" i="42"/>
  <c r="J26" i="42"/>
  <c r="J27" i="42"/>
  <c r="J28" i="42"/>
  <c r="J29" i="42"/>
  <c r="J30" i="42"/>
  <c r="J31" i="42"/>
  <c r="J32" i="42"/>
  <c r="J33" i="42"/>
  <c r="J34" i="42"/>
  <c r="J35" i="42"/>
  <c r="J36" i="42"/>
  <c r="J37" i="42"/>
  <c r="J38" i="42"/>
  <c r="J39" i="42"/>
  <c r="J40" i="42"/>
  <c r="J41" i="42"/>
  <c r="J42" i="42"/>
  <c r="J43" i="42"/>
  <c r="J44" i="42"/>
  <c r="J45" i="42"/>
  <c r="J46" i="42"/>
  <c r="J47" i="42"/>
  <c r="J48" i="42"/>
  <c r="J49" i="42"/>
  <c r="J50" i="42"/>
  <c r="J51" i="42"/>
  <c r="J52" i="42"/>
  <c r="J53" i="42"/>
  <c r="J54" i="42"/>
  <c r="J55" i="42"/>
  <c r="J56" i="42"/>
  <c r="J57" i="42"/>
  <c r="J58" i="42"/>
  <c r="J59" i="42"/>
  <c r="J60" i="42"/>
  <c r="J61" i="42"/>
  <c r="J62" i="42"/>
  <c r="J63" i="42"/>
  <c r="J64" i="42"/>
  <c r="J65" i="42"/>
  <c r="J66" i="42"/>
  <c r="J67" i="42"/>
  <c r="J68" i="42"/>
  <c r="J69" i="42"/>
  <c r="J70" i="42"/>
  <c r="J71" i="42"/>
  <c r="J72" i="42"/>
  <c r="J73" i="42"/>
  <c r="J74" i="42"/>
  <c r="J75" i="42"/>
  <c r="J76" i="42"/>
  <c r="J77" i="42"/>
  <c r="J78" i="42"/>
  <c r="J79" i="42"/>
  <c r="J80" i="42"/>
  <c r="J81" i="42"/>
  <c r="J82" i="42"/>
  <c r="J83" i="42"/>
  <c r="J84" i="42"/>
  <c r="J85" i="42"/>
  <c r="J86" i="42"/>
  <c r="J87" i="42"/>
  <c r="J88" i="42"/>
  <c r="J89" i="42"/>
  <c r="J90" i="42"/>
  <c r="J91" i="42"/>
  <c r="J92" i="42"/>
  <c r="J93" i="42"/>
  <c r="J94" i="42"/>
  <c r="J95" i="42"/>
  <c r="J96" i="42"/>
  <c r="J97" i="42"/>
  <c r="J98" i="42"/>
  <c r="J99" i="42"/>
  <c r="J100" i="42"/>
  <c r="J101" i="42"/>
  <c r="J102" i="42"/>
  <c r="J103" i="42"/>
  <c r="J104" i="42"/>
  <c r="J105" i="42"/>
  <c r="I7" i="42"/>
  <c r="I8" i="42"/>
  <c r="I9" i="42"/>
  <c r="I10" i="42"/>
  <c r="I11" i="42"/>
  <c r="I12" i="42"/>
  <c r="I13" i="42"/>
  <c r="I14" i="42"/>
  <c r="I15" i="42"/>
  <c r="I16" i="42"/>
  <c r="I17" i="42"/>
  <c r="I18" i="42"/>
  <c r="I19" i="42"/>
  <c r="I20" i="42"/>
  <c r="I21" i="42"/>
  <c r="I22" i="42"/>
  <c r="I23" i="42"/>
  <c r="I24" i="42"/>
  <c r="I25" i="42"/>
  <c r="I26" i="42"/>
  <c r="I27" i="42"/>
  <c r="I28" i="42"/>
  <c r="I29" i="42"/>
  <c r="I30" i="42"/>
  <c r="I31" i="42"/>
  <c r="I32" i="42"/>
  <c r="I33" i="42"/>
  <c r="I34" i="42"/>
  <c r="I35" i="42"/>
  <c r="I36" i="42"/>
  <c r="I37" i="42"/>
  <c r="I38" i="42"/>
  <c r="I39" i="42"/>
  <c r="I40" i="42"/>
  <c r="I41" i="42"/>
  <c r="I42" i="42"/>
  <c r="I43" i="42"/>
  <c r="I44" i="42"/>
  <c r="I45" i="42"/>
  <c r="I46" i="42"/>
  <c r="I47" i="42"/>
  <c r="I48" i="42"/>
  <c r="I49" i="42"/>
  <c r="I50" i="42"/>
  <c r="I51" i="42"/>
  <c r="I52" i="42"/>
  <c r="I53" i="42"/>
  <c r="I54" i="42"/>
  <c r="I55" i="42"/>
  <c r="I56" i="42"/>
  <c r="I57" i="42"/>
  <c r="I58" i="42"/>
  <c r="I59" i="42"/>
  <c r="I60" i="42"/>
  <c r="I61" i="42"/>
  <c r="I62" i="42"/>
  <c r="I63" i="42"/>
  <c r="I64" i="42"/>
  <c r="I65" i="42"/>
  <c r="I66" i="42"/>
  <c r="I67" i="42"/>
  <c r="I68" i="42"/>
  <c r="I69" i="42"/>
  <c r="I70" i="42"/>
  <c r="I71" i="42"/>
  <c r="I72" i="42"/>
  <c r="I73" i="42"/>
  <c r="I74" i="42"/>
  <c r="I75" i="42"/>
  <c r="I76" i="42"/>
  <c r="I77" i="42"/>
  <c r="I78" i="42"/>
  <c r="I79" i="42"/>
  <c r="I80" i="42"/>
  <c r="I81" i="42"/>
  <c r="I82" i="42"/>
  <c r="I83" i="42"/>
  <c r="I84" i="42"/>
  <c r="I85" i="42"/>
  <c r="I86" i="42"/>
  <c r="I87" i="42"/>
  <c r="I88" i="42"/>
  <c r="I89" i="42"/>
  <c r="I90" i="42"/>
  <c r="I91" i="42"/>
  <c r="I92" i="42"/>
  <c r="I93" i="42"/>
  <c r="I94" i="42"/>
  <c r="I95" i="42"/>
  <c r="I96" i="42"/>
  <c r="I97" i="42"/>
  <c r="I98" i="42"/>
  <c r="I99" i="42"/>
  <c r="I100" i="42"/>
  <c r="I101" i="42"/>
  <c r="I102" i="42"/>
  <c r="I103" i="42"/>
  <c r="I104" i="42"/>
  <c r="I105" i="42"/>
  <c r="H7" i="42"/>
  <c r="H8" i="42"/>
  <c r="H9" i="42"/>
  <c r="H10" i="42"/>
  <c r="H11" i="42"/>
  <c r="H12" i="42"/>
  <c r="H13" i="42"/>
  <c r="H14" i="42"/>
  <c r="H15" i="42"/>
  <c r="H16" i="42"/>
  <c r="H17" i="42"/>
  <c r="H18" i="42"/>
  <c r="H19" i="42"/>
  <c r="H20" i="42"/>
  <c r="H21" i="42"/>
  <c r="H22" i="42"/>
  <c r="H23" i="42"/>
  <c r="H24" i="42"/>
  <c r="H25" i="42"/>
  <c r="H26" i="42"/>
  <c r="H27" i="42"/>
  <c r="H28" i="42"/>
  <c r="H29" i="42"/>
  <c r="H30" i="42"/>
  <c r="H31" i="42"/>
  <c r="H32" i="42"/>
  <c r="H33" i="42"/>
  <c r="H34" i="42"/>
  <c r="H35" i="42"/>
  <c r="H36" i="42"/>
  <c r="H37" i="42"/>
  <c r="H38" i="42"/>
  <c r="H39" i="42"/>
  <c r="H40" i="42"/>
  <c r="H41" i="42"/>
  <c r="H42" i="42"/>
  <c r="H43" i="42"/>
  <c r="H44" i="42"/>
  <c r="H45" i="42"/>
  <c r="H46" i="42"/>
  <c r="H47" i="42"/>
  <c r="H48" i="42"/>
  <c r="H49" i="42"/>
  <c r="H50" i="42"/>
  <c r="H51" i="42"/>
  <c r="H52" i="42"/>
  <c r="H53" i="42"/>
  <c r="H54" i="42"/>
  <c r="H55" i="42"/>
  <c r="H56" i="42"/>
  <c r="H57" i="42"/>
  <c r="H58" i="42"/>
  <c r="H59" i="42"/>
  <c r="H60" i="42"/>
  <c r="H61" i="42"/>
  <c r="H62" i="42"/>
  <c r="H63" i="42"/>
  <c r="H64" i="42"/>
  <c r="H65" i="42"/>
  <c r="H66" i="42"/>
  <c r="H67" i="42"/>
  <c r="H68" i="42"/>
  <c r="H69" i="42"/>
  <c r="H70" i="42"/>
  <c r="H71" i="42"/>
  <c r="H72" i="42"/>
  <c r="H73" i="42"/>
  <c r="H74" i="42"/>
  <c r="H75" i="42"/>
  <c r="H76" i="42"/>
  <c r="H77" i="42"/>
  <c r="H78" i="42"/>
  <c r="H79" i="42"/>
  <c r="H80" i="42"/>
  <c r="H81" i="42"/>
  <c r="H82" i="42"/>
  <c r="H83" i="42"/>
  <c r="H84" i="42"/>
  <c r="H85" i="42"/>
  <c r="H86" i="42"/>
  <c r="H87" i="42"/>
  <c r="H88" i="42"/>
  <c r="H89" i="42"/>
  <c r="H90" i="42"/>
  <c r="H91" i="42"/>
  <c r="H92" i="42"/>
  <c r="H93" i="42"/>
  <c r="H94" i="42"/>
  <c r="H95" i="42"/>
  <c r="H96" i="42"/>
  <c r="H97" i="42"/>
  <c r="H98" i="42"/>
  <c r="H99" i="42"/>
  <c r="H100" i="42"/>
  <c r="H101" i="42"/>
  <c r="H102" i="42"/>
  <c r="H103" i="42"/>
  <c r="H104" i="42"/>
  <c r="H105" i="42"/>
  <c r="G7" i="42"/>
  <c r="G8" i="42"/>
  <c r="G9" i="42"/>
  <c r="G10" i="42"/>
  <c r="G11" i="42"/>
  <c r="G12" i="42"/>
  <c r="G13" i="42"/>
  <c r="G14" i="42"/>
  <c r="G15" i="42"/>
  <c r="G16" i="42"/>
  <c r="G17" i="42"/>
  <c r="G18" i="42"/>
  <c r="G19" i="42"/>
  <c r="G20" i="42"/>
  <c r="G21" i="42"/>
  <c r="G22" i="42"/>
  <c r="G23" i="42"/>
  <c r="G24" i="42"/>
  <c r="G25" i="42"/>
  <c r="G26" i="42"/>
  <c r="G27" i="42"/>
  <c r="G28" i="42"/>
  <c r="G29" i="42"/>
  <c r="G30" i="42"/>
  <c r="G31" i="42"/>
  <c r="G32" i="42"/>
  <c r="G33" i="42"/>
  <c r="G34" i="42"/>
  <c r="G35" i="42"/>
  <c r="G36" i="42"/>
  <c r="G37" i="42"/>
  <c r="G38" i="42"/>
  <c r="G39" i="42"/>
  <c r="G40" i="42"/>
  <c r="G41" i="42"/>
  <c r="G42" i="42"/>
  <c r="G43" i="42"/>
  <c r="G44" i="42"/>
  <c r="G45" i="42"/>
  <c r="G46" i="42"/>
  <c r="G47" i="42"/>
  <c r="G48" i="42"/>
  <c r="G49" i="42"/>
  <c r="G50" i="42"/>
  <c r="G51" i="42"/>
  <c r="G52" i="42"/>
  <c r="G53" i="42"/>
  <c r="G54" i="42"/>
  <c r="G55" i="42"/>
  <c r="G56" i="42"/>
  <c r="G57" i="42"/>
  <c r="G58" i="42"/>
  <c r="G59" i="42"/>
  <c r="G60" i="42"/>
  <c r="G61" i="42"/>
  <c r="G62" i="42"/>
  <c r="G63" i="42"/>
  <c r="G64" i="42"/>
  <c r="G65" i="42"/>
  <c r="G66" i="42"/>
  <c r="G67" i="42"/>
  <c r="G68" i="42"/>
  <c r="G69" i="42"/>
  <c r="G70" i="42"/>
  <c r="G71" i="42"/>
  <c r="G72" i="42"/>
  <c r="G73" i="42"/>
  <c r="G74" i="42"/>
  <c r="G75" i="42"/>
  <c r="G76" i="42"/>
  <c r="G77" i="42"/>
  <c r="G78" i="42"/>
  <c r="G79" i="42"/>
  <c r="G80" i="42"/>
  <c r="G81" i="42"/>
  <c r="G82" i="42"/>
  <c r="G83" i="42"/>
  <c r="G84" i="42"/>
  <c r="G85" i="42"/>
  <c r="G86" i="42"/>
  <c r="G87" i="42"/>
  <c r="G88" i="42"/>
  <c r="G89" i="42"/>
  <c r="G90" i="42"/>
  <c r="G91" i="42"/>
  <c r="G92" i="42"/>
  <c r="G93" i="42"/>
  <c r="G94" i="42"/>
  <c r="G95" i="42"/>
  <c r="G96" i="42"/>
  <c r="G97" i="42"/>
  <c r="G98" i="42"/>
  <c r="G99" i="42"/>
  <c r="G100" i="42"/>
  <c r="G101" i="42"/>
  <c r="G102" i="42"/>
  <c r="G103" i="42"/>
  <c r="G104" i="42"/>
  <c r="G105" i="42"/>
  <c r="J7" i="40"/>
  <c r="J8" i="40"/>
  <c r="J9" i="40"/>
  <c r="J10" i="40"/>
  <c r="J11" i="40"/>
  <c r="J12" i="40"/>
  <c r="J13" i="40"/>
  <c r="J14" i="40"/>
  <c r="J15" i="40"/>
  <c r="J16" i="40"/>
  <c r="J17" i="40"/>
  <c r="J18" i="40"/>
  <c r="J19" i="40"/>
  <c r="J20" i="40"/>
  <c r="J21" i="40"/>
  <c r="J22" i="40"/>
  <c r="J23" i="40"/>
  <c r="J24" i="40"/>
  <c r="J25" i="40"/>
  <c r="J26" i="40"/>
  <c r="J27" i="40"/>
  <c r="J28" i="40"/>
  <c r="J29" i="40"/>
  <c r="J30" i="40"/>
  <c r="J31" i="40"/>
  <c r="J32" i="40"/>
  <c r="J33" i="40"/>
  <c r="J34" i="40"/>
  <c r="J35" i="40"/>
  <c r="J36" i="40"/>
  <c r="J37" i="40"/>
  <c r="J38" i="40"/>
  <c r="J39" i="40"/>
  <c r="J40" i="40"/>
  <c r="J41" i="40"/>
  <c r="J42" i="40"/>
  <c r="J43" i="40"/>
  <c r="J44" i="40"/>
  <c r="J45" i="40"/>
  <c r="J46" i="40"/>
  <c r="J47" i="40"/>
  <c r="J48" i="40"/>
  <c r="J49" i="40"/>
  <c r="J50" i="40"/>
  <c r="J51" i="40"/>
  <c r="J52" i="40"/>
  <c r="J53" i="40"/>
  <c r="J54" i="40"/>
  <c r="J55" i="40"/>
  <c r="J56" i="40"/>
  <c r="J57" i="40"/>
  <c r="J58" i="40"/>
  <c r="J59" i="40"/>
  <c r="J60" i="40"/>
  <c r="J61" i="40"/>
  <c r="J62" i="40"/>
  <c r="J63" i="40"/>
  <c r="J64" i="40"/>
  <c r="J65" i="40"/>
  <c r="J66" i="40"/>
  <c r="J67" i="40"/>
  <c r="J68" i="40"/>
  <c r="J69" i="40"/>
  <c r="J70" i="40"/>
  <c r="J71" i="40"/>
  <c r="J72" i="40"/>
  <c r="J73" i="40"/>
  <c r="J74" i="40"/>
  <c r="J75" i="40"/>
  <c r="J76" i="40"/>
  <c r="J77" i="40"/>
  <c r="J78" i="40"/>
  <c r="J79" i="40"/>
  <c r="J80" i="40"/>
  <c r="J81" i="40"/>
  <c r="J82" i="40"/>
  <c r="J83" i="40"/>
  <c r="J84" i="40"/>
  <c r="J85" i="40"/>
  <c r="J86" i="40"/>
  <c r="J87" i="40"/>
  <c r="J88" i="40"/>
  <c r="J89" i="40"/>
  <c r="J90" i="40"/>
  <c r="J91" i="40"/>
  <c r="J92" i="40"/>
  <c r="J93" i="40"/>
  <c r="J94" i="40"/>
  <c r="J95" i="40"/>
  <c r="J96" i="40"/>
  <c r="J97" i="40"/>
  <c r="J98" i="40"/>
  <c r="J99" i="40"/>
  <c r="J100" i="40"/>
  <c r="J101" i="40"/>
  <c r="J102" i="40"/>
  <c r="J103" i="40"/>
  <c r="J104" i="40"/>
  <c r="J105" i="40"/>
  <c r="I7" i="40"/>
  <c r="I8" i="40"/>
  <c r="I9" i="40"/>
  <c r="I10" i="40"/>
  <c r="I11" i="40"/>
  <c r="I12" i="40"/>
  <c r="I13" i="40"/>
  <c r="I14" i="40"/>
  <c r="I15" i="40"/>
  <c r="I16" i="40"/>
  <c r="I17" i="40"/>
  <c r="I18" i="40"/>
  <c r="I19" i="40"/>
  <c r="I20" i="40"/>
  <c r="I21" i="40"/>
  <c r="I22" i="40"/>
  <c r="I23" i="40"/>
  <c r="I24" i="40"/>
  <c r="I25" i="40"/>
  <c r="I26" i="40"/>
  <c r="I27" i="40"/>
  <c r="I28" i="40"/>
  <c r="I29" i="40"/>
  <c r="I30" i="40"/>
  <c r="I31" i="40"/>
  <c r="I32" i="40"/>
  <c r="I33" i="40"/>
  <c r="I34" i="40"/>
  <c r="I35" i="40"/>
  <c r="I36" i="40"/>
  <c r="I37" i="40"/>
  <c r="I38" i="40"/>
  <c r="I39" i="40"/>
  <c r="I40" i="40"/>
  <c r="I41" i="40"/>
  <c r="I42" i="40"/>
  <c r="I43" i="40"/>
  <c r="I44" i="40"/>
  <c r="I45" i="40"/>
  <c r="I46" i="40"/>
  <c r="I47" i="40"/>
  <c r="I48" i="40"/>
  <c r="I49" i="40"/>
  <c r="I50" i="40"/>
  <c r="I51" i="40"/>
  <c r="I52" i="40"/>
  <c r="I53" i="40"/>
  <c r="I54" i="40"/>
  <c r="I55" i="40"/>
  <c r="I56" i="40"/>
  <c r="I57" i="40"/>
  <c r="I58" i="40"/>
  <c r="I59" i="40"/>
  <c r="I60" i="40"/>
  <c r="I61" i="40"/>
  <c r="I62" i="40"/>
  <c r="I63" i="40"/>
  <c r="I64" i="40"/>
  <c r="I65" i="40"/>
  <c r="I66" i="40"/>
  <c r="I67" i="40"/>
  <c r="I68" i="40"/>
  <c r="I69" i="40"/>
  <c r="I70" i="40"/>
  <c r="I71" i="40"/>
  <c r="I72" i="40"/>
  <c r="I73" i="40"/>
  <c r="I74" i="40"/>
  <c r="I75" i="40"/>
  <c r="I76" i="40"/>
  <c r="I77" i="40"/>
  <c r="I78" i="40"/>
  <c r="I79" i="40"/>
  <c r="I80" i="40"/>
  <c r="I81" i="40"/>
  <c r="I82" i="40"/>
  <c r="I83" i="40"/>
  <c r="I84" i="40"/>
  <c r="I85" i="40"/>
  <c r="I86" i="40"/>
  <c r="I87" i="40"/>
  <c r="I88" i="40"/>
  <c r="I89" i="40"/>
  <c r="I90" i="40"/>
  <c r="I91" i="40"/>
  <c r="I92" i="40"/>
  <c r="I93" i="40"/>
  <c r="I94" i="40"/>
  <c r="I95" i="40"/>
  <c r="I96" i="40"/>
  <c r="I97" i="40"/>
  <c r="I98" i="40"/>
  <c r="I99" i="40"/>
  <c r="I100" i="40"/>
  <c r="I101" i="40"/>
  <c r="I102" i="40"/>
  <c r="I103" i="40"/>
  <c r="I104" i="40"/>
  <c r="I105" i="40"/>
  <c r="AR107" i="38"/>
  <c r="AS107" i="38"/>
  <c r="AT107" i="38"/>
  <c r="AU107" i="38"/>
  <c r="AV107" i="38"/>
  <c r="AW107" i="38"/>
  <c r="AX107" i="38"/>
  <c r="AQ107" i="38"/>
  <c r="I107" i="38"/>
  <c r="U7" i="41"/>
  <c r="U8" i="41"/>
  <c r="U9" i="41"/>
  <c r="U10" i="41"/>
  <c r="U11" i="41"/>
  <c r="U12" i="41"/>
  <c r="U13" i="41"/>
  <c r="U14" i="41"/>
  <c r="U15" i="41"/>
  <c r="U16" i="41"/>
  <c r="U17" i="41"/>
  <c r="W17" i="41" s="1"/>
  <c r="U18" i="41"/>
  <c r="U19" i="41"/>
  <c r="U20" i="41"/>
  <c r="U21" i="41"/>
  <c r="U22" i="41"/>
  <c r="U23" i="41"/>
  <c r="U24" i="41"/>
  <c r="U25" i="41"/>
  <c r="U26" i="41"/>
  <c r="U27" i="41"/>
  <c r="U28" i="41"/>
  <c r="U29" i="41"/>
  <c r="W29" i="41" s="1"/>
  <c r="U30" i="41"/>
  <c r="U31" i="41"/>
  <c r="U32" i="41"/>
  <c r="U33" i="41"/>
  <c r="U34" i="41"/>
  <c r="U35" i="41"/>
  <c r="U36" i="41"/>
  <c r="U37" i="41"/>
  <c r="U38" i="41"/>
  <c r="U39" i="41"/>
  <c r="U40" i="41"/>
  <c r="U41" i="41"/>
  <c r="W41" i="41" s="1"/>
  <c r="U42" i="41"/>
  <c r="U43" i="41"/>
  <c r="U44" i="41"/>
  <c r="U45" i="41"/>
  <c r="U46" i="41"/>
  <c r="U47" i="41"/>
  <c r="U48" i="41"/>
  <c r="U49" i="41"/>
  <c r="U50" i="41"/>
  <c r="U51" i="41"/>
  <c r="U52" i="41"/>
  <c r="U53" i="41"/>
  <c r="W53" i="41" s="1"/>
  <c r="U54" i="41"/>
  <c r="U55" i="41"/>
  <c r="U56" i="41"/>
  <c r="U57" i="41"/>
  <c r="U58" i="41"/>
  <c r="U59" i="41"/>
  <c r="U60" i="41"/>
  <c r="U61" i="41"/>
  <c r="U62" i="41"/>
  <c r="U63" i="41"/>
  <c r="U64" i="41"/>
  <c r="U65" i="41"/>
  <c r="W65" i="41" s="1"/>
  <c r="U66" i="41"/>
  <c r="U67" i="41"/>
  <c r="U68" i="41"/>
  <c r="U69" i="41"/>
  <c r="U70" i="41"/>
  <c r="U71" i="41"/>
  <c r="U72" i="41"/>
  <c r="U73" i="41"/>
  <c r="U74" i="41"/>
  <c r="U75" i="41"/>
  <c r="U76" i="41"/>
  <c r="U77" i="41"/>
  <c r="W77" i="41" s="1"/>
  <c r="U78" i="41"/>
  <c r="U79" i="41"/>
  <c r="U80" i="41"/>
  <c r="U81" i="41"/>
  <c r="U82" i="41"/>
  <c r="U83" i="41"/>
  <c r="U84" i="41"/>
  <c r="U85" i="41"/>
  <c r="U86" i="41"/>
  <c r="U87" i="41"/>
  <c r="U88" i="41"/>
  <c r="U89" i="41"/>
  <c r="W89" i="41" s="1"/>
  <c r="U90" i="41"/>
  <c r="U91" i="41"/>
  <c r="U92" i="41"/>
  <c r="U93" i="41"/>
  <c r="U94" i="41"/>
  <c r="U95" i="41"/>
  <c r="U96" i="41"/>
  <c r="U97" i="41"/>
  <c r="U98" i="41"/>
  <c r="U99" i="41"/>
  <c r="U100" i="41"/>
  <c r="U101" i="41"/>
  <c r="W101" i="41" s="1"/>
  <c r="U102" i="41"/>
  <c r="U103" i="41"/>
  <c r="U104" i="41"/>
  <c r="U105" i="41"/>
  <c r="T7" i="41"/>
  <c r="T8" i="41"/>
  <c r="T9" i="41"/>
  <c r="T10" i="41"/>
  <c r="T11" i="41"/>
  <c r="T12" i="41"/>
  <c r="T13" i="41"/>
  <c r="T14" i="41"/>
  <c r="T15" i="41"/>
  <c r="T16" i="41"/>
  <c r="T17" i="41"/>
  <c r="T18" i="41"/>
  <c r="T19" i="41"/>
  <c r="T20" i="41"/>
  <c r="T21" i="41"/>
  <c r="T22" i="41"/>
  <c r="T23" i="41"/>
  <c r="T24" i="41"/>
  <c r="T25" i="41"/>
  <c r="T26" i="41"/>
  <c r="T27" i="41"/>
  <c r="T28" i="41"/>
  <c r="T29" i="41"/>
  <c r="T30" i="41"/>
  <c r="T31" i="41"/>
  <c r="T32" i="41"/>
  <c r="T33" i="41"/>
  <c r="T34" i="41"/>
  <c r="T35" i="41"/>
  <c r="T36" i="41"/>
  <c r="T37" i="41"/>
  <c r="T38" i="41"/>
  <c r="T39" i="41"/>
  <c r="T40" i="41"/>
  <c r="T41" i="41"/>
  <c r="T42" i="41"/>
  <c r="T43" i="41"/>
  <c r="T44" i="41"/>
  <c r="T45" i="41"/>
  <c r="T46" i="41"/>
  <c r="T47" i="41"/>
  <c r="T48" i="41"/>
  <c r="T49" i="41"/>
  <c r="T50" i="41"/>
  <c r="T51" i="41"/>
  <c r="T52" i="41"/>
  <c r="T53" i="41"/>
  <c r="T54" i="41"/>
  <c r="T55" i="41"/>
  <c r="T56" i="41"/>
  <c r="T57" i="41"/>
  <c r="T58" i="41"/>
  <c r="T59" i="41"/>
  <c r="T60" i="41"/>
  <c r="T61" i="41"/>
  <c r="T62" i="41"/>
  <c r="T63" i="41"/>
  <c r="T64" i="41"/>
  <c r="T65" i="41"/>
  <c r="T66" i="41"/>
  <c r="T67" i="41"/>
  <c r="T68" i="41"/>
  <c r="T69" i="41"/>
  <c r="T70" i="41"/>
  <c r="T71" i="41"/>
  <c r="T72" i="41"/>
  <c r="T73" i="41"/>
  <c r="T74" i="41"/>
  <c r="T75" i="41"/>
  <c r="T76" i="41"/>
  <c r="T77" i="41"/>
  <c r="T78" i="41"/>
  <c r="T79" i="41"/>
  <c r="T80" i="41"/>
  <c r="T81" i="41"/>
  <c r="T82" i="41"/>
  <c r="T83" i="41"/>
  <c r="T84" i="41"/>
  <c r="T85" i="41"/>
  <c r="T86" i="41"/>
  <c r="T87" i="41"/>
  <c r="T88" i="41"/>
  <c r="T89" i="41"/>
  <c r="T90" i="41"/>
  <c r="T91" i="41"/>
  <c r="T92" i="41"/>
  <c r="T93" i="41"/>
  <c r="T94" i="41"/>
  <c r="T95" i="41"/>
  <c r="T96" i="41"/>
  <c r="T97" i="41"/>
  <c r="T98" i="41"/>
  <c r="T99" i="41"/>
  <c r="T100" i="41"/>
  <c r="T101" i="41"/>
  <c r="T102" i="41"/>
  <c r="T103" i="41"/>
  <c r="T104" i="41"/>
  <c r="T105" i="41"/>
  <c r="S7" i="41"/>
  <c r="S8" i="41"/>
  <c r="S9" i="41"/>
  <c r="S10" i="41"/>
  <c r="S11" i="41"/>
  <c r="S12" i="41"/>
  <c r="S13" i="41"/>
  <c r="S14" i="41"/>
  <c r="S15" i="41"/>
  <c r="S16" i="41"/>
  <c r="S17" i="41"/>
  <c r="S18" i="41"/>
  <c r="S19" i="41"/>
  <c r="S20" i="41"/>
  <c r="S21" i="41"/>
  <c r="S22" i="41"/>
  <c r="S23" i="41"/>
  <c r="S24" i="41"/>
  <c r="S25" i="41"/>
  <c r="S26" i="41"/>
  <c r="S27" i="41"/>
  <c r="S28" i="41"/>
  <c r="S29" i="41"/>
  <c r="S30" i="41"/>
  <c r="S31" i="41"/>
  <c r="S32" i="41"/>
  <c r="S33" i="41"/>
  <c r="S34" i="41"/>
  <c r="S35" i="41"/>
  <c r="S36" i="41"/>
  <c r="S37" i="41"/>
  <c r="S38" i="41"/>
  <c r="S39" i="41"/>
  <c r="S40" i="41"/>
  <c r="S41" i="41"/>
  <c r="S42" i="41"/>
  <c r="S43" i="41"/>
  <c r="S44" i="41"/>
  <c r="S45" i="41"/>
  <c r="S46" i="41"/>
  <c r="S47" i="41"/>
  <c r="S48" i="41"/>
  <c r="S49" i="41"/>
  <c r="S50" i="41"/>
  <c r="S51" i="41"/>
  <c r="S52" i="41"/>
  <c r="S53" i="41"/>
  <c r="S54" i="41"/>
  <c r="S55" i="41"/>
  <c r="S56" i="41"/>
  <c r="S57" i="41"/>
  <c r="S58" i="41"/>
  <c r="S59" i="41"/>
  <c r="S60" i="41"/>
  <c r="S61" i="41"/>
  <c r="S62" i="41"/>
  <c r="S63" i="41"/>
  <c r="S64" i="41"/>
  <c r="S65" i="41"/>
  <c r="S66" i="41"/>
  <c r="S67" i="41"/>
  <c r="S68" i="41"/>
  <c r="S69" i="41"/>
  <c r="S70" i="41"/>
  <c r="S71" i="41"/>
  <c r="S72" i="41"/>
  <c r="S73" i="41"/>
  <c r="S74" i="41"/>
  <c r="S75" i="41"/>
  <c r="S76" i="41"/>
  <c r="S77" i="41"/>
  <c r="S78" i="41"/>
  <c r="S79" i="41"/>
  <c r="S80" i="41"/>
  <c r="S81" i="41"/>
  <c r="S82" i="41"/>
  <c r="S83" i="41"/>
  <c r="S84" i="41"/>
  <c r="S85" i="41"/>
  <c r="S86" i="41"/>
  <c r="S87" i="41"/>
  <c r="S88" i="41"/>
  <c r="S89" i="41"/>
  <c r="S90" i="41"/>
  <c r="S91" i="41"/>
  <c r="S92" i="41"/>
  <c r="S93" i="41"/>
  <c r="S94" i="41"/>
  <c r="S95" i="41"/>
  <c r="S96" i="41"/>
  <c r="S97" i="41"/>
  <c r="S98" i="41"/>
  <c r="S99" i="41"/>
  <c r="S100" i="41"/>
  <c r="S101" i="41"/>
  <c r="S102" i="41"/>
  <c r="S103" i="41"/>
  <c r="S104" i="41"/>
  <c r="S105" i="41"/>
  <c r="R7" i="41"/>
  <c r="R8" i="41"/>
  <c r="R9" i="41"/>
  <c r="R10" i="41"/>
  <c r="R11" i="41"/>
  <c r="R12" i="41"/>
  <c r="R13" i="41"/>
  <c r="R14" i="41"/>
  <c r="R15" i="41"/>
  <c r="R16" i="41"/>
  <c r="R17" i="41"/>
  <c r="R18" i="41"/>
  <c r="R19" i="41"/>
  <c r="R20" i="41"/>
  <c r="R21" i="41"/>
  <c r="R22" i="41"/>
  <c r="R23" i="41"/>
  <c r="R24" i="41"/>
  <c r="R25" i="41"/>
  <c r="R26" i="41"/>
  <c r="R27" i="41"/>
  <c r="R28" i="41"/>
  <c r="R29" i="41"/>
  <c r="R30" i="41"/>
  <c r="R31" i="41"/>
  <c r="R32" i="41"/>
  <c r="R33" i="41"/>
  <c r="R34" i="41"/>
  <c r="R35" i="41"/>
  <c r="R36" i="41"/>
  <c r="R37" i="41"/>
  <c r="R38" i="41"/>
  <c r="R39" i="41"/>
  <c r="R40" i="41"/>
  <c r="R41" i="41"/>
  <c r="R42" i="41"/>
  <c r="R43" i="41"/>
  <c r="R44" i="41"/>
  <c r="R45" i="41"/>
  <c r="R46" i="41"/>
  <c r="R47" i="41"/>
  <c r="R48" i="41"/>
  <c r="R49" i="41"/>
  <c r="R50" i="41"/>
  <c r="R51" i="41"/>
  <c r="R52" i="41"/>
  <c r="R53" i="41"/>
  <c r="R54" i="41"/>
  <c r="R55" i="41"/>
  <c r="R56" i="41"/>
  <c r="R57" i="41"/>
  <c r="R58" i="41"/>
  <c r="R59" i="41"/>
  <c r="R60" i="41"/>
  <c r="R61" i="41"/>
  <c r="R62" i="41"/>
  <c r="R63" i="41"/>
  <c r="R64" i="41"/>
  <c r="R65" i="41"/>
  <c r="R66" i="41"/>
  <c r="R67" i="41"/>
  <c r="R68" i="41"/>
  <c r="R69" i="41"/>
  <c r="R70" i="41"/>
  <c r="R71" i="41"/>
  <c r="R72" i="41"/>
  <c r="R73" i="41"/>
  <c r="R74" i="41"/>
  <c r="R75" i="41"/>
  <c r="R76" i="41"/>
  <c r="R77" i="41"/>
  <c r="R78" i="41"/>
  <c r="R79" i="41"/>
  <c r="R80" i="41"/>
  <c r="R81" i="41"/>
  <c r="R82" i="41"/>
  <c r="R83" i="41"/>
  <c r="R84" i="41"/>
  <c r="R85" i="41"/>
  <c r="R86" i="41"/>
  <c r="R87" i="41"/>
  <c r="R88" i="41"/>
  <c r="R89" i="41"/>
  <c r="R90" i="41"/>
  <c r="R91" i="41"/>
  <c r="R92" i="41"/>
  <c r="R93" i="41"/>
  <c r="R94" i="41"/>
  <c r="R95" i="41"/>
  <c r="R96" i="41"/>
  <c r="R97" i="41"/>
  <c r="R98" i="41"/>
  <c r="R99" i="41"/>
  <c r="R100" i="41"/>
  <c r="R101" i="41"/>
  <c r="R102" i="41"/>
  <c r="R103" i="41"/>
  <c r="R104" i="41"/>
  <c r="R105" i="41"/>
  <c r="W15" i="41"/>
  <c r="W27" i="41"/>
  <c r="W39" i="41"/>
  <c r="W51" i="41"/>
  <c r="W63" i="41"/>
  <c r="W75" i="41"/>
  <c r="W87" i="41"/>
  <c r="W99" i="41"/>
  <c r="U6" i="41"/>
  <c r="G7" i="41"/>
  <c r="G8" i="41"/>
  <c r="G9" i="41"/>
  <c r="G10" i="41"/>
  <c r="G11" i="41"/>
  <c r="G12" i="41"/>
  <c r="G13" i="41"/>
  <c r="G14" i="41"/>
  <c r="G15" i="41"/>
  <c r="G16" i="41"/>
  <c r="G17" i="41"/>
  <c r="G18" i="41"/>
  <c r="G19" i="41"/>
  <c r="G20" i="41"/>
  <c r="G21" i="41"/>
  <c r="G22" i="41"/>
  <c r="G23" i="41"/>
  <c r="G24" i="41"/>
  <c r="G25" i="41"/>
  <c r="G26" i="41"/>
  <c r="G27" i="41"/>
  <c r="G28" i="41"/>
  <c r="G29" i="41"/>
  <c r="G30" i="41"/>
  <c r="G31" i="41"/>
  <c r="G32" i="41"/>
  <c r="G33" i="41"/>
  <c r="G34" i="41"/>
  <c r="G35" i="41"/>
  <c r="G36" i="41"/>
  <c r="G37" i="41"/>
  <c r="G38" i="41"/>
  <c r="G39" i="41"/>
  <c r="G40" i="41"/>
  <c r="G41" i="41"/>
  <c r="G42" i="41"/>
  <c r="G43" i="41"/>
  <c r="G44" i="41"/>
  <c r="G45" i="41"/>
  <c r="G46" i="41"/>
  <c r="G47" i="41"/>
  <c r="G48" i="41"/>
  <c r="G49" i="41"/>
  <c r="G50" i="41"/>
  <c r="G51" i="41"/>
  <c r="G52" i="41"/>
  <c r="G53" i="41"/>
  <c r="G54" i="41"/>
  <c r="G55" i="41"/>
  <c r="G56" i="41"/>
  <c r="G57" i="41"/>
  <c r="G58" i="41"/>
  <c r="G59" i="41"/>
  <c r="G60" i="41"/>
  <c r="G61" i="41"/>
  <c r="G62" i="41"/>
  <c r="G63" i="41"/>
  <c r="G64" i="41"/>
  <c r="G65" i="41"/>
  <c r="G66" i="41"/>
  <c r="G67" i="41"/>
  <c r="G68" i="41"/>
  <c r="G69" i="41"/>
  <c r="G70" i="41"/>
  <c r="G71" i="41"/>
  <c r="G72" i="41"/>
  <c r="G73" i="41"/>
  <c r="G74" i="41"/>
  <c r="G75" i="41"/>
  <c r="G76" i="41"/>
  <c r="G77" i="41"/>
  <c r="G78" i="41"/>
  <c r="G79" i="41"/>
  <c r="G80" i="41"/>
  <c r="G81" i="41"/>
  <c r="G82" i="41"/>
  <c r="G83" i="41"/>
  <c r="G84" i="41"/>
  <c r="G85" i="41"/>
  <c r="G86" i="41"/>
  <c r="G87" i="41"/>
  <c r="G88" i="41"/>
  <c r="G89" i="41"/>
  <c r="G90" i="41"/>
  <c r="G91" i="41"/>
  <c r="G92" i="41"/>
  <c r="G93" i="41"/>
  <c r="G94" i="41"/>
  <c r="G95" i="41"/>
  <c r="G96" i="41"/>
  <c r="G97" i="41"/>
  <c r="G98" i="41"/>
  <c r="G99" i="41"/>
  <c r="G100" i="41"/>
  <c r="G101" i="41"/>
  <c r="G102" i="41"/>
  <c r="G103" i="41"/>
  <c r="G104" i="41"/>
  <c r="G105" i="41"/>
  <c r="AS28" i="41"/>
  <c r="AT28" i="41" s="1"/>
  <c r="AS100" i="41"/>
  <c r="AT100" i="41" s="1"/>
  <c r="AQ7" i="41"/>
  <c r="AQ8" i="41"/>
  <c r="AQ9" i="41"/>
  <c r="AQ10" i="41"/>
  <c r="AQ11" i="41"/>
  <c r="AQ12" i="41"/>
  <c r="AQ13" i="41"/>
  <c r="AQ14" i="41"/>
  <c r="AQ15" i="41"/>
  <c r="AQ16" i="41"/>
  <c r="AQ107" i="41" s="1"/>
  <c r="AQ17" i="41"/>
  <c r="AQ18" i="41"/>
  <c r="AQ19" i="41"/>
  <c r="AQ20" i="41"/>
  <c r="AQ21" i="41"/>
  <c r="AQ22" i="41"/>
  <c r="AQ23" i="41"/>
  <c r="AQ24" i="41"/>
  <c r="AQ25" i="41"/>
  <c r="AQ26" i="41"/>
  <c r="AQ27" i="41"/>
  <c r="AQ28" i="41"/>
  <c r="AQ29" i="41"/>
  <c r="AQ30" i="41"/>
  <c r="AQ31" i="41"/>
  <c r="AQ32" i="41"/>
  <c r="AQ33" i="41"/>
  <c r="AQ34" i="41"/>
  <c r="AQ35" i="41"/>
  <c r="AQ36" i="41"/>
  <c r="AQ37" i="41"/>
  <c r="AQ38" i="41"/>
  <c r="AQ39" i="41"/>
  <c r="AQ40" i="41"/>
  <c r="AQ41" i="41"/>
  <c r="AQ42" i="41"/>
  <c r="AQ43" i="41"/>
  <c r="AQ44" i="41"/>
  <c r="AQ45" i="41"/>
  <c r="AQ46" i="41"/>
  <c r="AQ47" i="41"/>
  <c r="AQ48" i="41"/>
  <c r="AQ49" i="41"/>
  <c r="AQ50" i="41"/>
  <c r="AQ51" i="41"/>
  <c r="AQ52" i="41"/>
  <c r="AQ53" i="41"/>
  <c r="AQ54" i="41"/>
  <c r="AQ55" i="41"/>
  <c r="AQ56" i="41"/>
  <c r="AQ57" i="41"/>
  <c r="AQ58" i="41"/>
  <c r="AQ59" i="41"/>
  <c r="AQ60" i="41"/>
  <c r="AQ61" i="41"/>
  <c r="AQ62" i="41"/>
  <c r="AQ63" i="41"/>
  <c r="AQ64" i="41"/>
  <c r="AQ65" i="41"/>
  <c r="AQ66" i="41"/>
  <c r="AQ67" i="41"/>
  <c r="AQ68" i="41"/>
  <c r="AQ69" i="41"/>
  <c r="AQ70" i="41"/>
  <c r="AQ71" i="41"/>
  <c r="AQ72" i="41"/>
  <c r="AQ73" i="41"/>
  <c r="AQ74" i="41"/>
  <c r="AQ75" i="41"/>
  <c r="AQ76" i="41"/>
  <c r="AQ77" i="41"/>
  <c r="AQ78" i="41"/>
  <c r="AQ79" i="41"/>
  <c r="AQ80" i="41"/>
  <c r="AQ81" i="41"/>
  <c r="AQ82" i="41"/>
  <c r="AQ83" i="41"/>
  <c r="AQ84" i="41"/>
  <c r="AQ85" i="41"/>
  <c r="AQ86" i="41"/>
  <c r="AQ87" i="41"/>
  <c r="AQ88" i="41"/>
  <c r="AQ89" i="41"/>
  <c r="AQ90" i="41"/>
  <c r="AQ91" i="41"/>
  <c r="AQ92" i="41"/>
  <c r="AQ93" i="41"/>
  <c r="AQ94" i="41"/>
  <c r="AQ95" i="41"/>
  <c r="AQ96" i="41"/>
  <c r="AQ97" i="41"/>
  <c r="AQ98" i="41"/>
  <c r="AQ99" i="41"/>
  <c r="AQ100" i="41"/>
  <c r="AQ101" i="41"/>
  <c r="AQ102" i="41"/>
  <c r="AQ103" i="41"/>
  <c r="AQ104" i="41"/>
  <c r="AQ105" i="41"/>
  <c r="AJ85" i="41"/>
  <c r="AK85" i="41" s="1"/>
  <c r="AH7" i="41"/>
  <c r="AH8" i="41"/>
  <c r="AH9" i="41"/>
  <c r="AH10" i="41"/>
  <c r="AH11" i="41"/>
  <c r="AH12" i="41"/>
  <c r="AH13" i="41"/>
  <c r="AH14" i="41"/>
  <c r="AH15" i="41"/>
  <c r="AH16" i="41"/>
  <c r="AH107" i="41" s="1"/>
  <c r="AH17" i="41"/>
  <c r="AH18" i="41"/>
  <c r="AH19" i="41"/>
  <c r="AH20" i="41"/>
  <c r="AH21" i="41"/>
  <c r="AH22" i="41"/>
  <c r="AH23" i="41"/>
  <c r="AH24" i="41"/>
  <c r="AH25" i="41"/>
  <c r="AH26" i="41"/>
  <c r="AH27" i="41"/>
  <c r="AH28" i="41"/>
  <c r="AH29" i="41"/>
  <c r="AH30" i="41"/>
  <c r="AH31" i="41"/>
  <c r="AH32" i="41"/>
  <c r="AH33" i="41"/>
  <c r="AH34" i="41"/>
  <c r="AH35" i="41"/>
  <c r="AH36" i="41"/>
  <c r="AH37" i="41"/>
  <c r="AH38" i="41"/>
  <c r="AH39" i="41"/>
  <c r="AH40" i="41"/>
  <c r="AH41" i="41"/>
  <c r="AH42" i="41"/>
  <c r="AH43" i="41"/>
  <c r="AH44" i="41"/>
  <c r="AH45" i="41"/>
  <c r="AH46" i="41"/>
  <c r="AH47" i="41"/>
  <c r="AH48" i="41"/>
  <c r="AH49" i="41"/>
  <c r="AH50" i="41"/>
  <c r="AH51" i="41"/>
  <c r="AH52" i="41"/>
  <c r="AH53" i="41"/>
  <c r="AH54" i="41"/>
  <c r="AH55" i="41"/>
  <c r="AH56" i="41"/>
  <c r="AH57" i="41"/>
  <c r="AH58" i="41"/>
  <c r="AH59" i="41"/>
  <c r="AH60" i="41"/>
  <c r="AH61" i="41"/>
  <c r="AH62" i="41"/>
  <c r="AH63" i="41"/>
  <c r="AH64" i="41"/>
  <c r="AH65" i="41"/>
  <c r="AH66" i="41"/>
  <c r="AH67" i="41"/>
  <c r="AH68" i="41"/>
  <c r="AH69" i="41"/>
  <c r="AH70" i="41"/>
  <c r="AH71" i="41"/>
  <c r="AH72" i="41"/>
  <c r="AH73" i="41"/>
  <c r="AH74" i="41"/>
  <c r="AH75" i="41"/>
  <c r="AH76" i="41"/>
  <c r="AH77" i="41"/>
  <c r="AH78" i="41"/>
  <c r="AH79" i="41"/>
  <c r="AH80" i="41"/>
  <c r="AH81" i="41"/>
  <c r="AH82" i="41"/>
  <c r="AH83" i="41"/>
  <c r="AH84" i="41"/>
  <c r="AH85" i="41"/>
  <c r="AH86" i="41"/>
  <c r="AH87" i="41"/>
  <c r="AH88" i="41"/>
  <c r="AH89" i="41"/>
  <c r="AH90" i="41"/>
  <c r="AH91" i="41"/>
  <c r="AH92" i="41"/>
  <c r="AH93" i="41"/>
  <c r="AH94" i="41"/>
  <c r="AH95" i="41"/>
  <c r="AH96" i="41"/>
  <c r="AH97" i="41"/>
  <c r="AH98" i="41"/>
  <c r="AH99" i="41"/>
  <c r="AH100" i="41"/>
  <c r="AH101" i="41"/>
  <c r="AH102" i="41"/>
  <c r="AH103" i="41"/>
  <c r="AH104" i="41"/>
  <c r="AH105" i="41"/>
  <c r="Y7" i="41"/>
  <c r="Y8" i="41"/>
  <c r="Y9" i="41"/>
  <c r="V9" i="41" s="1"/>
  <c r="Y10" i="41"/>
  <c r="V10" i="41" s="1"/>
  <c r="Y11" i="41"/>
  <c r="Y12" i="41"/>
  <c r="Y13" i="41"/>
  <c r="Y14" i="41"/>
  <c r="Y15" i="41"/>
  <c r="Y16" i="41"/>
  <c r="Y17" i="41"/>
  <c r="Y18" i="41"/>
  <c r="Y19" i="41"/>
  <c r="Y20" i="41"/>
  <c r="Y21" i="41"/>
  <c r="V21" i="41" s="1"/>
  <c r="Y22" i="41"/>
  <c r="V22" i="41" s="1"/>
  <c r="Y23" i="41"/>
  <c r="Y24" i="41"/>
  <c r="Y25" i="41"/>
  <c r="Y26" i="41"/>
  <c r="Y27" i="41"/>
  <c r="Y28" i="41"/>
  <c r="Y29" i="41"/>
  <c r="Y30" i="41"/>
  <c r="Y31" i="41"/>
  <c r="Y32" i="41"/>
  <c r="Y33" i="41"/>
  <c r="V33" i="41" s="1"/>
  <c r="Y34" i="41"/>
  <c r="V34" i="41" s="1"/>
  <c r="Y35" i="41"/>
  <c r="Y36" i="41"/>
  <c r="Y37" i="41"/>
  <c r="Y38" i="41"/>
  <c r="Y39" i="41"/>
  <c r="Y40" i="41"/>
  <c r="Y41" i="41"/>
  <c r="Y42" i="41"/>
  <c r="Y43" i="41"/>
  <c r="Y44" i="41"/>
  <c r="Y45" i="41"/>
  <c r="V45" i="41" s="1"/>
  <c r="Y46" i="41"/>
  <c r="V46" i="41" s="1"/>
  <c r="Y47" i="41"/>
  <c r="Y48" i="41"/>
  <c r="Y49" i="41"/>
  <c r="Y50" i="41"/>
  <c r="Y51" i="41"/>
  <c r="Y52" i="41"/>
  <c r="Y53" i="41"/>
  <c r="Y54" i="41"/>
  <c r="Y55" i="41"/>
  <c r="Y56" i="41"/>
  <c r="Y57" i="41"/>
  <c r="Y58" i="41"/>
  <c r="V58" i="41" s="1"/>
  <c r="Y59" i="41"/>
  <c r="Y60" i="41"/>
  <c r="Y61" i="41"/>
  <c r="Y62" i="41"/>
  <c r="Y63" i="41"/>
  <c r="Y64" i="41"/>
  <c r="Y65" i="41"/>
  <c r="Y66" i="41"/>
  <c r="Y67" i="41"/>
  <c r="Y68" i="41"/>
  <c r="Y69" i="41"/>
  <c r="Y70" i="41"/>
  <c r="V70" i="41" s="1"/>
  <c r="Y71" i="41"/>
  <c r="Y72" i="41"/>
  <c r="Y73" i="41"/>
  <c r="Y74" i="41"/>
  <c r="Y75" i="41"/>
  <c r="Y76" i="41"/>
  <c r="Y77" i="41"/>
  <c r="Y78" i="41"/>
  <c r="Y79" i="41"/>
  <c r="Y80" i="41"/>
  <c r="Y81" i="41"/>
  <c r="Y82" i="41"/>
  <c r="V82" i="41" s="1"/>
  <c r="Y83" i="41"/>
  <c r="Y84" i="41"/>
  <c r="Y85" i="41"/>
  <c r="Y86" i="41"/>
  <c r="Y87" i="41"/>
  <c r="Y88" i="41"/>
  <c r="Y89" i="41"/>
  <c r="Y90" i="41"/>
  <c r="Y91" i="41"/>
  <c r="Y92" i="41"/>
  <c r="Y93" i="41"/>
  <c r="Y94" i="41"/>
  <c r="V94" i="41" s="1"/>
  <c r="Y95" i="41"/>
  <c r="Y96" i="41"/>
  <c r="Y97" i="41"/>
  <c r="Y98" i="41"/>
  <c r="Y99" i="41"/>
  <c r="Y100" i="41"/>
  <c r="Y101" i="41"/>
  <c r="Y102" i="41"/>
  <c r="Y103" i="41"/>
  <c r="Y104" i="41"/>
  <c r="Y105" i="41"/>
  <c r="W7" i="41"/>
  <c r="X7" i="41" s="1"/>
  <c r="W8" i="41"/>
  <c r="X8" i="41" s="1"/>
  <c r="W9" i="41"/>
  <c r="AG9" i="41" s="1"/>
  <c r="W10" i="41"/>
  <c r="X10" i="41" s="1"/>
  <c r="W11" i="41"/>
  <c r="X11" i="41" s="1"/>
  <c r="W12" i="41"/>
  <c r="AG12" i="41" s="1"/>
  <c r="W13" i="41"/>
  <c r="AA13" i="41" s="1"/>
  <c r="AB13" i="41" s="1"/>
  <c r="W14" i="41"/>
  <c r="AA14" i="41" s="1"/>
  <c r="AB14" i="41" s="1"/>
  <c r="W16" i="41"/>
  <c r="X16" i="41" s="1"/>
  <c r="W18" i="41"/>
  <c r="X18" i="41" s="1"/>
  <c r="W19" i="41"/>
  <c r="AG19" i="41" s="1"/>
  <c r="W20" i="41"/>
  <c r="X20" i="41" s="1"/>
  <c r="W21" i="41"/>
  <c r="AG21" i="41" s="1"/>
  <c r="W22" i="41"/>
  <c r="X22" i="41" s="1"/>
  <c r="W23" i="41"/>
  <c r="X23" i="41" s="1"/>
  <c r="W24" i="41"/>
  <c r="AG24" i="41" s="1"/>
  <c r="W25" i="41"/>
  <c r="AA25" i="41" s="1"/>
  <c r="AB25" i="41" s="1"/>
  <c r="W26" i="41"/>
  <c r="AA26" i="41" s="1"/>
  <c r="AB26" i="41" s="1"/>
  <c r="W28" i="41"/>
  <c r="X28" i="41" s="1"/>
  <c r="W30" i="41"/>
  <c r="X30" i="41" s="1"/>
  <c r="W31" i="41"/>
  <c r="X31" i="41" s="1"/>
  <c r="W32" i="41"/>
  <c r="X32" i="41" s="1"/>
  <c r="W33" i="41"/>
  <c r="AG33" i="41" s="1"/>
  <c r="W34" i="41"/>
  <c r="X34" i="41" s="1"/>
  <c r="W35" i="41"/>
  <c r="X35" i="41" s="1"/>
  <c r="W36" i="41"/>
  <c r="AG36" i="41" s="1"/>
  <c r="W37" i="41"/>
  <c r="AA37" i="41" s="1"/>
  <c r="AB37" i="41" s="1"/>
  <c r="W38" i="41"/>
  <c r="AA38" i="41" s="1"/>
  <c r="AB38" i="41" s="1"/>
  <c r="W40" i="41"/>
  <c r="X40" i="41" s="1"/>
  <c r="W42" i="41"/>
  <c r="X42" i="41" s="1"/>
  <c r="W43" i="41"/>
  <c r="AG43" i="41" s="1"/>
  <c r="W44" i="41"/>
  <c r="X44" i="41" s="1"/>
  <c r="W45" i="41"/>
  <c r="AG45" i="41" s="1"/>
  <c r="W46" i="41"/>
  <c r="X46" i="41" s="1"/>
  <c r="W47" i="41"/>
  <c r="X47" i="41" s="1"/>
  <c r="W48" i="41"/>
  <c r="AG48" i="41" s="1"/>
  <c r="W49" i="41"/>
  <c r="AA49" i="41" s="1"/>
  <c r="AB49" i="41" s="1"/>
  <c r="W50" i="41"/>
  <c r="AA50" i="41" s="1"/>
  <c r="AB50" i="41" s="1"/>
  <c r="W52" i="41"/>
  <c r="X52" i="41" s="1"/>
  <c r="W54" i="41"/>
  <c r="X54" i="41" s="1"/>
  <c r="W55" i="41"/>
  <c r="X55" i="41" s="1"/>
  <c r="W56" i="41"/>
  <c r="X56" i="41" s="1"/>
  <c r="W57" i="41"/>
  <c r="AG57" i="41" s="1"/>
  <c r="W58" i="41"/>
  <c r="X58" i="41" s="1"/>
  <c r="W59" i="41"/>
  <c r="X59" i="41" s="1"/>
  <c r="W60" i="41"/>
  <c r="AG60" i="41" s="1"/>
  <c r="W61" i="41"/>
  <c r="AA61" i="41" s="1"/>
  <c r="AB61" i="41" s="1"/>
  <c r="W62" i="41"/>
  <c r="AA62" i="41" s="1"/>
  <c r="AB62" i="41" s="1"/>
  <c r="W64" i="41"/>
  <c r="X64" i="41" s="1"/>
  <c r="W66" i="41"/>
  <c r="X66" i="41" s="1"/>
  <c r="W67" i="41"/>
  <c r="AG67" i="41" s="1"/>
  <c r="W68" i="41"/>
  <c r="X68" i="41" s="1"/>
  <c r="W69" i="41"/>
  <c r="AG69" i="41" s="1"/>
  <c r="W70" i="41"/>
  <c r="X70" i="41" s="1"/>
  <c r="W71" i="41"/>
  <c r="X71" i="41" s="1"/>
  <c r="W72" i="41"/>
  <c r="AG72" i="41" s="1"/>
  <c r="W73" i="41"/>
  <c r="AA73" i="41" s="1"/>
  <c r="AB73" i="41" s="1"/>
  <c r="W74" i="41"/>
  <c r="AA74" i="41" s="1"/>
  <c r="AB74" i="41" s="1"/>
  <c r="W76" i="41"/>
  <c r="X76" i="41" s="1"/>
  <c r="W78" i="41"/>
  <c r="X78" i="41" s="1"/>
  <c r="W79" i="41"/>
  <c r="X79" i="41" s="1"/>
  <c r="W80" i="41"/>
  <c r="X80" i="41" s="1"/>
  <c r="W81" i="41"/>
  <c r="AG81" i="41" s="1"/>
  <c r="W82" i="41"/>
  <c r="X82" i="41" s="1"/>
  <c r="W83" i="41"/>
  <c r="X83" i="41" s="1"/>
  <c r="W84" i="41"/>
  <c r="AG84" i="41" s="1"/>
  <c r="W85" i="41"/>
  <c r="AA85" i="41" s="1"/>
  <c r="AB85" i="41" s="1"/>
  <c r="W86" i="41"/>
  <c r="AA86" i="41" s="1"/>
  <c r="AB86" i="41" s="1"/>
  <c r="W88" i="41"/>
  <c r="X88" i="41" s="1"/>
  <c r="W90" i="41"/>
  <c r="X90" i="41" s="1"/>
  <c r="W91" i="41"/>
  <c r="AG91" i="41" s="1"/>
  <c r="W92" i="41"/>
  <c r="X92" i="41" s="1"/>
  <c r="W93" i="41"/>
  <c r="AG93" i="41" s="1"/>
  <c r="W94" i="41"/>
  <c r="X94" i="41" s="1"/>
  <c r="W95" i="41"/>
  <c r="X95" i="41" s="1"/>
  <c r="W96" i="41"/>
  <c r="AG96" i="41" s="1"/>
  <c r="W97" i="41"/>
  <c r="AA97" i="41" s="1"/>
  <c r="AB97" i="41" s="1"/>
  <c r="W98" i="41"/>
  <c r="AA98" i="41" s="1"/>
  <c r="AB98" i="41" s="1"/>
  <c r="W100" i="41"/>
  <c r="X100" i="41" s="1"/>
  <c r="W102" i="41"/>
  <c r="X102" i="41" s="1"/>
  <c r="W103" i="41"/>
  <c r="X103" i="41" s="1"/>
  <c r="W104" i="41"/>
  <c r="X104" i="41" s="1"/>
  <c r="W105" i="41"/>
  <c r="AG105" i="41" s="1"/>
  <c r="V7" i="41"/>
  <c r="V8" i="41"/>
  <c r="V11" i="41"/>
  <c r="V12" i="41"/>
  <c r="V13" i="41"/>
  <c r="V14" i="41"/>
  <c r="V15" i="41"/>
  <c r="V18" i="41"/>
  <c r="V19" i="41"/>
  <c r="V20" i="41"/>
  <c r="V23" i="41"/>
  <c r="V24" i="41"/>
  <c r="V25" i="41"/>
  <c r="V26" i="41"/>
  <c r="V27" i="41"/>
  <c r="V30" i="41"/>
  <c r="V31" i="41"/>
  <c r="V32" i="41"/>
  <c r="V35" i="41"/>
  <c r="V36" i="41"/>
  <c r="V37" i="41"/>
  <c r="V38" i="41"/>
  <c r="V39" i="41"/>
  <c r="V42" i="41"/>
  <c r="V43" i="41"/>
  <c r="V44" i="41"/>
  <c r="V47" i="41"/>
  <c r="V48" i="41"/>
  <c r="V49" i="41"/>
  <c r="V50" i="41"/>
  <c r="V51" i="41"/>
  <c r="V54" i="41"/>
  <c r="V55" i="41"/>
  <c r="V56" i="41"/>
  <c r="V59" i="41"/>
  <c r="V60" i="41"/>
  <c r="V61" i="41"/>
  <c r="V62" i="41"/>
  <c r="V63" i="41"/>
  <c r="V66" i="41"/>
  <c r="V67" i="41"/>
  <c r="V68" i="41"/>
  <c r="V71" i="41"/>
  <c r="V72" i="41"/>
  <c r="V73" i="41"/>
  <c r="V74" i="41"/>
  <c r="V75" i="41"/>
  <c r="V78" i="41"/>
  <c r="V79" i="41"/>
  <c r="V80" i="41"/>
  <c r="V83" i="41"/>
  <c r="V84" i="41"/>
  <c r="V85" i="41"/>
  <c r="V86" i="41"/>
  <c r="V87" i="41"/>
  <c r="V90" i="41"/>
  <c r="V91" i="41"/>
  <c r="V92" i="41"/>
  <c r="V95" i="41"/>
  <c r="V96" i="41"/>
  <c r="V97" i="41"/>
  <c r="V98" i="41"/>
  <c r="V99" i="41"/>
  <c r="V102" i="41"/>
  <c r="V103" i="41"/>
  <c r="V104" i="41"/>
  <c r="A7" i="41"/>
  <c r="A8" i="41"/>
  <c r="A9" i="41"/>
  <c r="A10" i="41"/>
  <c r="A11" i="41"/>
  <c r="A12" i="41"/>
  <c r="A13" i="41"/>
  <c r="A14" i="41"/>
  <c r="A15" i="41"/>
  <c r="A16" i="41"/>
  <c r="A17" i="41"/>
  <c r="A18" i="41"/>
  <c r="A19" i="41"/>
  <c r="A20" i="41"/>
  <c r="A21" i="41"/>
  <c r="A22" i="41"/>
  <c r="A23" i="41"/>
  <c r="A24" i="41"/>
  <c r="A25" i="41"/>
  <c r="A26" i="41"/>
  <c r="A27" i="41"/>
  <c r="A28" i="41"/>
  <c r="A29" i="41"/>
  <c r="A30" i="41"/>
  <c r="A31" i="41"/>
  <c r="A32" i="41"/>
  <c r="A33" i="41"/>
  <c r="A34" i="41"/>
  <c r="A35" i="41"/>
  <c r="A36" i="41"/>
  <c r="A37" i="41"/>
  <c r="A38" i="41"/>
  <c r="A39" i="41"/>
  <c r="A40" i="41"/>
  <c r="A41" i="41"/>
  <c r="A42" i="41"/>
  <c r="A43" i="41"/>
  <c r="A44" i="41"/>
  <c r="A45" i="41"/>
  <c r="A46" i="41"/>
  <c r="A47" i="41"/>
  <c r="A48" i="41"/>
  <c r="A49" i="41"/>
  <c r="A50" i="41"/>
  <c r="A51" i="41"/>
  <c r="A52" i="41"/>
  <c r="A53" i="41"/>
  <c r="A54" i="41"/>
  <c r="A55" i="41"/>
  <c r="A56" i="41"/>
  <c r="A57" i="41"/>
  <c r="A58" i="41"/>
  <c r="A59" i="41"/>
  <c r="A60" i="41"/>
  <c r="A61" i="41"/>
  <c r="A62" i="41"/>
  <c r="A63" i="41"/>
  <c r="A64" i="41"/>
  <c r="A65" i="41"/>
  <c r="A66" i="41"/>
  <c r="A67" i="41"/>
  <c r="A68" i="41"/>
  <c r="A69" i="41"/>
  <c r="A70" i="41"/>
  <c r="A71" i="41"/>
  <c r="A72" i="41"/>
  <c r="A73" i="41"/>
  <c r="A74" i="41"/>
  <c r="A75" i="41"/>
  <c r="A76" i="41"/>
  <c r="A77" i="41"/>
  <c r="A78" i="41"/>
  <c r="A79" i="41"/>
  <c r="A80" i="41"/>
  <c r="A81" i="41"/>
  <c r="A82" i="41"/>
  <c r="A83" i="41"/>
  <c r="A84" i="41"/>
  <c r="A85" i="41"/>
  <c r="A86" i="41"/>
  <c r="A87" i="41"/>
  <c r="A88" i="41"/>
  <c r="A89" i="41"/>
  <c r="A90" i="41"/>
  <c r="A91" i="41"/>
  <c r="A92" i="41"/>
  <c r="A93" i="41"/>
  <c r="A94" i="41"/>
  <c r="A95" i="41"/>
  <c r="A96" i="41"/>
  <c r="A97" i="41"/>
  <c r="A98" i="41"/>
  <c r="A99" i="41"/>
  <c r="A100" i="41"/>
  <c r="A101" i="41"/>
  <c r="A102" i="41"/>
  <c r="A103" i="41"/>
  <c r="A104" i="41"/>
  <c r="A105" i="41"/>
  <c r="B7" i="41"/>
  <c r="B8" i="41"/>
  <c r="B9" i="41"/>
  <c r="B10" i="41"/>
  <c r="B11" i="41"/>
  <c r="B12" i="41"/>
  <c r="B13" i="41"/>
  <c r="B14" i="41"/>
  <c r="B15" i="41"/>
  <c r="B16" i="41"/>
  <c r="B17" i="41"/>
  <c r="B18" i="41"/>
  <c r="B19" i="41"/>
  <c r="B20" i="41"/>
  <c r="B21" i="41"/>
  <c r="B22" i="41"/>
  <c r="B23" i="41"/>
  <c r="B24" i="41"/>
  <c r="B25" i="41"/>
  <c r="B26" i="41"/>
  <c r="B27" i="41"/>
  <c r="B28" i="41"/>
  <c r="B29" i="41"/>
  <c r="B30" i="41"/>
  <c r="B31" i="41"/>
  <c r="B32" i="41"/>
  <c r="B33" i="41"/>
  <c r="B34" i="41"/>
  <c r="B35" i="41"/>
  <c r="B36" i="41"/>
  <c r="B37" i="41"/>
  <c r="B38" i="41"/>
  <c r="B39" i="41"/>
  <c r="B40" i="41"/>
  <c r="B41" i="41"/>
  <c r="B42" i="41"/>
  <c r="B43" i="41"/>
  <c r="B44" i="41"/>
  <c r="B45" i="41"/>
  <c r="B46" i="41"/>
  <c r="B47" i="41"/>
  <c r="B48" i="41"/>
  <c r="B49" i="41"/>
  <c r="B50" i="41"/>
  <c r="B51" i="41"/>
  <c r="B52" i="41"/>
  <c r="B53" i="41"/>
  <c r="B54" i="41"/>
  <c r="B55" i="41"/>
  <c r="B56" i="41"/>
  <c r="B57" i="41"/>
  <c r="B58" i="41"/>
  <c r="B59" i="41"/>
  <c r="B60" i="41"/>
  <c r="B61" i="41"/>
  <c r="B62" i="41"/>
  <c r="B63" i="41"/>
  <c r="B64" i="41"/>
  <c r="B65" i="41"/>
  <c r="B66" i="41"/>
  <c r="B67" i="41"/>
  <c r="B68" i="41"/>
  <c r="B69" i="41"/>
  <c r="B70" i="41"/>
  <c r="B71" i="41"/>
  <c r="B72" i="41"/>
  <c r="B73" i="41"/>
  <c r="B74" i="41"/>
  <c r="B75" i="41"/>
  <c r="B76" i="41"/>
  <c r="B77" i="41"/>
  <c r="B78" i="41"/>
  <c r="B79" i="41"/>
  <c r="B80" i="41"/>
  <c r="B81" i="41"/>
  <c r="B82" i="41"/>
  <c r="B83" i="41"/>
  <c r="B84" i="41"/>
  <c r="B85" i="41"/>
  <c r="B86" i="41"/>
  <c r="B87" i="41"/>
  <c r="B88" i="41"/>
  <c r="B89" i="41"/>
  <c r="B90" i="41"/>
  <c r="B91" i="41"/>
  <c r="B92" i="41"/>
  <c r="B93" i="41"/>
  <c r="B94" i="41"/>
  <c r="B95" i="41"/>
  <c r="B96" i="41"/>
  <c r="B97" i="41"/>
  <c r="B98" i="41"/>
  <c r="B99" i="41"/>
  <c r="B100" i="41"/>
  <c r="B101" i="41"/>
  <c r="B102" i="41"/>
  <c r="B103" i="41"/>
  <c r="B104" i="41"/>
  <c r="B105" i="41"/>
  <c r="D7" i="41"/>
  <c r="D8" i="41"/>
  <c r="D9" i="41"/>
  <c r="D10" i="4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34" i="41"/>
  <c r="D35" i="41"/>
  <c r="D36" i="41"/>
  <c r="D37" i="41"/>
  <c r="D38" i="41"/>
  <c r="D39" i="41"/>
  <c r="D40" i="41"/>
  <c r="D41" i="41"/>
  <c r="D42" i="41"/>
  <c r="D43" i="41"/>
  <c r="D44" i="41"/>
  <c r="D45" i="41"/>
  <c r="D46" i="41"/>
  <c r="D47" i="41"/>
  <c r="D48" i="41"/>
  <c r="D49" i="41"/>
  <c r="D50" i="41"/>
  <c r="D51" i="41"/>
  <c r="D52" i="41"/>
  <c r="D53" i="41"/>
  <c r="D54" i="41"/>
  <c r="D55" i="41"/>
  <c r="D56" i="41"/>
  <c r="D57" i="41"/>
  <c r="D58" i="41"/>
  <c r="D59" i="41"/>
  <c r="D60" i="41"/>
  <c r="D61" i="41"/>
  <c r="D62" i="41"/>
  <c r="D63" i="41"/>
  <c r="D64" i="41"/>
  <c r="D65" i="41"/>
  <c r="D66" i="41"/>
  <c r="D67" i="41"/>
  <c r="D68" i="41"/>
  <c r="D69" i="41"/>
  <c r="D70" i="41"/>
  <c r="D71" i="41"/>
  <c r="D72" i="41"/>
  <c r="D73" i="41"/>
  <c r="D74" i="41"/>
  <c r="D75" i="41"/>
  <c r="D76" i="41"/>
  <c r="D77" i="41"/>
  <c r="D78" i="41"/>
  <c r="D79" i="41"/>
  <c r="D80" i="41"/>
  <c r="D81" i="41"/>
  <c r="D82" i="41"/>
  <c r="D83" i="41"/>
  <c r="D84" i="41"/>
  <c r="D85" i="41"/>
  <c r="D86" i="41"/>
  <c r="D87" i="41"/>
  <c r="D88" i="41"/>
  <c r="D89" i="41"/>
  <c r="D90" i="41"/>
  <c r="D91" i="41"/>
  <c r="D92" i="41"/>
  <c r="D93" i="41"/>
  <c r="D94" i="41"/>
  <c r="D95" i="41"/>
  <c r="D96" i="41"/>
  <c r="D97" i="41"/>
  <c r="D98" i="41"/>
  <c r="D99" i="41"/>
  <c r="D100" i="41"/>
  <c r="D101" i="41"/>
  <c r="D102" i="41"/>
  <c r="D103" i="41"/>
  <c r="D104" i="41"/>
  <c r="D105" i="41"/>
  <c r="F7" i="41"/>
  <c r="F8" i="41"/>
  <c r="F9" i="41"/>
  <c r="F10" i="41"/>
  <c r="F11" i="41"/>
  <c r="F12" i="41"/>
  <c r="F13" i="41"/>
  <c r="F14" i="41"/>
  <c r="F15" i="41"/>
  <c r="F16" i="41"/>
  <c r="F17" i="41"/>
  <c r="F18" i="41"/>
  <c r="F19" i="41"/>
  <c r="F20" i="41"/>
  <c r="F21" i="41"/>
  <c r="F22" i="41"/>
  <c r="F23" i="41"/>
  <c r="F24" i="41"/>
  <c r="F25" i="41"/>
  <c r="F26" i="41"/>
  <c r="F27" i="41"/>
  <c r="F28" i="41"/>
  <c r="F29" i="41"/>
  <c r="F30" i="41"/>
  <c r="F31" i="41"/>
  <c r="F32" i="41"/>
  <c r="F33" i="41"/>
  <c r="F34" i="41"/>
  <c r="F35" i="41"/>
  <c r="F36" i="41"/>
  <c r="F37" i="41"/>
  <c r="F38" i="41"/>
  <c r="F39" i="41"/>
  <c r="F40" i="41"/>
  <c r="F41" i="41"/>
  <c r="F42" i="41"/>
  <c r="F43" i="41"/>
  <c r="F44" i="41"/>
  <c r="F45" i="41"/>
  <c r="F46" i="41"/>
  <c r="F47" i="41"/>
  <c r="F48" i="41"/>
  <c r="F49" i="41"/>
  <c r="F50" i="41"/>
  <c r="F51" i="41"/>
  <c r="F52" i="41"/>
  <c r="F53" i="41"/>
  <c r="F54" i="41"/>
  <c r="F55" i="41"/>
  <c r="F56" i="41"/>
  <c r="F57" i="41"/>
  <c r="F58" i="41"/>
  <c r="F59" i="41"/>
  <c r="F60" i="41"/>
  <c r="F61" i="41"/>
  <c r="F62" i="41"/>
  <c r="F63" i="41"/>
  <c r="F64" i="41"/>
  <c r="F65" i="41"/>
  <c r="F66" i="41"/>
  <c r="F67" i="41"/>
  <c r="F68" i="41"/>
  <c r="F69" i="41"/>
  <c r="F70" i="41"/>
  <c r="F71" i="41"/>
  <c r="F72" i="41"/>
  <c r="F73" i="41"/>
  <c r="F74" i="41"/>
  <c r="F75" i="41"/>
  <c r="F76" i="41"/>
  <c r="F77" i="41"/>
  <c r="F78" i="41"/>
  <c r="F79" i="41"/>
  <c r="F80" i="41"/>
  <c r="F81" i="41"/>
  <c r="F82" i="41"/>
  <c r="F83" i="41"/>
  <c r="F84" i="41"/>
  <c r="F85" i="41"/>
  <c r="F86" i="41"/>
  <c r="F87" i="41"/>
  <c r="F88" i="41"/>
  <c r="F89" i="41"/>
  <c r="F90" i="41"/>
  <c r="F91" i="41"/>
  <c r="F92" i="41"/>
  <c r="F93" i="41"/>
  <c r="F94" i="41"/>
  <c r="F95" i="41"/>
  <c r="F96" i="41"/>
  <c r="F97" i="41"/>
  <c r="F98" i="41"/>
  <c r="F99" i="41"/>
  <c r="F100" i="41"/>
  <c r="F101" i="41"/>
  <c r="F102" i="41"/>
  <c r="F103" i="41"/>
  <c r="F104" i="41"/>
  <c r="F105" i="41"/>
  <c r="E7" i="41"/>
  <c r="E8" i="41"/>
  <c r="E9" i="41"/>
  <c r="E10" i="41"/>
  <c r="E11" i="41"/>
  <c r="E12" i="41"/>
  <c r="E13" i="41"/>
  <c r="E14" i="41"/>
  <c r="E15" i="41"/>
  <c r="E16" i="41"/>
  <c r="E17" i="41"/>
  <c r="E18" i="41"/>
  <c r="E19" i="41"/>
  <c r="E20" i="41"/>
  <c r="E21" i="41"/>
  <c r="E22" i="41"/>
  <c r="E23" i="41"/>
  <c r="E24" i="41"/>
  <c r="E25" i="41"/>
  <c r="E26" i="41"/>
  <c r="E27" i="41"/>
  <c r="E28" i="41"/>
  <c r="E29" i="41"/>
  <c r="E30" i="41"/>
  <c r="E31" i="41"/>
  <c r="E32" i="41"/>
  <c r="E33" i="41"/>
  <c r="E34" i="41"/>
  <c r="E35" i="41"/>
  <c r="E36" i="41"/>
  <c r="E37" i="41"/>
  <c r="E38" i="41"/>
  <c r="E39" i="41"/>
  <c r="E40" i="41"/>
  <c r="E41" i="41"/>
  <c r="E42" i="41"/>
  <c r="E43" i="41"/>
  <c r="E44" i="41"/>
  <c r="E45" i="41"/>
  <c r="E46" i="41"/>
  <c r="E47" i="41"/>
  <c r="E48" i="41"/>
  <c r="E49" i="41"/>
  <c r="E50" i="41"/>
  <c r="E51" i="41"/>
  <c r="E52" i="41"/>
  <c r="E53" i="41"/>
  <c r="E54" i="41"/>
  <c r="E55" i="41"/>
  <c r="E56" i="41"/>
  <c r="E57" i="41"/>
  <c r="E58" i="41"/>
  <c r="E59" i="41"/>
  <c r="E60" i="41"/>
  <c r="E61" i="41"/>
  <c r="E62" i="41"/>
  <c r="E63" i="41"/>
  <c r="E64" i="41"/>
  <c r="E65" i="41"/>
  <c r="E66" i="41"/>
  <c r="E67" i="41"/>
  <c r="E68" i="41"/>
  <c r="E69" i="41"/>
  <c r="E70" i="41"/>
  <c r="E71" i="41"/>
  <c r="E72" i="41"/>
  <c r="E73" i="41"/>
  <c r="E74" i="41"/>
  <c r="E75" i="41"/>
  <c r="E76" i="41"/>
  <c r="E77" i="41"/>
  <c r="E78" i="41"/>
  <c r="E79" i="41"/>
  <c r="E80" i="41"/>
  <c r="E81" i="41"/>
  <c r="E82" i="41"/>
  <c r="E83" i="41"/>
  <c r="E84" i="41"/>
  <c r="E85" i="41"/>
  <c r="E86" i="41"/>
  <c r="E87" i="41"/>
  <c r="E88" i="41"/>
  <c r="E89" i="41"/>
  <c r="E90" i="41"/>
  <c r="E91" i="41"/>
  <c r="E92" i="41"/>
  <c r="E93" i="41"/>
  <c r="E94" i="41"/>
  <c r="E95" i="41"/>
  <c r="E96" i="41"/>
  <c r="E97" i="41"/>
  <c r="E98" i="41"/>
  <c r="E99" i="41"/>
  <c r="E100" i="41"/>
  <c r="E101" i="41"/>
  <c r="E102" i="41"/>
  <c r="E103" i="41"/>
  <c r="E104" i="41"/>
  <c r="E105" i="41"/>
  <c r="AJ86" i="41" l="1"/>
  <c r="AK86" i="41" s="1"/>
  <c r="AS102" i="41"/>
  <c r="AT102" i="41" s="1"/>
  <c r="AS30" i="41"/>
  <c r="AT30" i="41" s="1"/>
  <c r="AV30" i="41" s="1"/>
  <c r="AJ74" i="41"/>
  <c r="AK74" i="41" s="1"/>
  <c r="AM74" i="41" s="1"/>
  <c r="AS90" i="41"/>
  <c r="AT90" i="41" s="1"/>
  <c r="AS18" i="41"/>
  <c r="AT18" i="41" s="1"/>
  <c r="AJ14" i="41"/>
  <c r="AK14" i="41" s="1"/>
  <c r="AS88" i="41"/>
  <c r="AT88" i="41" s="1"/>
  <c r="AU88" i="41" s="1"/>
  <c r="AS16" i="41"/>
  <c r="AT16" i="41" s="1"/>
  <c r="AJ13" i="41"/>
  <c r="AK13" i="41" s="1"/>
  <c r="AS78" i="41"/>
  <c r="AT78" i="41" s="1"/>
  <c r="AV78" i="41" s="1"/>
  <c r="AP98" i="41"/>
  <c r="AS76" i="41"/>
  <c r="AT76" i="41" s="1"/>
  <c r="AP38" i="41"/>
  <c r="AS66" i="41"/>
  <c r="AT66" i="41" s="1"/>
  <c r="AV66" i="41" s="1"/>
  <c r="AP37" i="41"/>
  <c r="AS64" i="41"/>
  <c r="AT64" i="41" s="1"/>
  <c r="AA34" i="41"/>
  <c r="AB34" i="41" s="1"/>
  <c r="AP26" i="41"/>
  <c r="AS54" i="41"/>
  <c r="AT54" i="41" s="1"/>
  <c r="AV54" i="41" s="1"/>
  <c r="AS52" i="41"/>
  <c r="AT52" i="41" s="1"/>
  <c r="AS42" i="41"/>
  <c r="AT42" i="41" s="1"/>
  <c r="AS40" i="41"/>
  <c r="AT40" i="41" s="1"/>
  <c r="AU40" i="41" s="1"/>
  <c r="AG77" i="41"/>
  <c r="AY77" i="41"/>
  <c r="AS77" i="41"/>
  <c r="AT77" i="41" s="1"/>
  <c r="AV42" i="41"/>
  <c r="AU42" i="41"/>
  <c r="AV102" i="41"/>
  <c r="AU102" i="41"/>
  <c r="AV18" i="41"/>
  <c r="AU18" i="41"/>
  <c r="AG65" i="41"/>
  <c r="AY65" i="41"/>
  <c r="AS65" i="41"/>
  <c r="AT65" i="41" s="1"/>
  <c r="AG41" i="41"/>
  <c r="AY41" i="41"/>
  <c r="AS41" i="41"/>
  <c r="AT41" i="41" s="1"/>
  <c r="AV90" i="41"/>
  <c r="AU90" i="41"/>
  <c r="AU28" i="41"/>
  <c r="AV28" i="41"/>
  <c r="AG17" i="41"/>
  <c r="AY17" i="41"/>
  <c r="AS17" i="41"/>
  <c r="AT17" i="41" s="1"/>
  <c r="X99" i="41"/>
  <c r="AY99" i="41"/>
  <c r="AS99" i="41"/>
  <c r="AT99" i="41" s="1"/>
  <c r="X87" i="41"/>
  <c r="AY87" i="41"/>
  <c r="AS87" i="41"/>
  <c r="AT87" i="41" s="1"/>
  <c r="X75" i="41"/>
  <c r="AY75" i="41"/>
  <c r="AS75" i="41"/>
  <c r="AT75" i="41" s="1"/>
  <c r="X63" i="41"/>
  <c r="AY63" i="41"/>
  <c r="AS63" i="41"/>
  <c r="AT63" i="41" s="1"/>
  <c r="X51" i="41"/>
  <c r="AY51" i="41"/>
  <c r="AS51" i="41"/>
  <c r="AT51" i="41" s="1"/>
  <c r="X39" i="41"/>
  <c r="AY39" i="41"/>
  <c r="AS39" i="41"/>
  <c r="AT39" i="41" s="1"/>
  <c r="X15" i="41"/>
  <c r="AY15" i="41"/>
  <c r="AS15" i="41"/>
  <c r="AT15" i="41" s="1"/>
  <c r="AU76" i="41"/>
  <c r="AV76" i="41"/>
  <c r="AU100" i="41"/>
  <c r="AV100" i="41"/>
  <c r="AG29" i="41"/>
  <c r="AY29" i="41"/>
  <c r="AS29" i="41"/>
  <c r="AT29" i="41" s="1"/>
  <c r="AU16" i="41"/>
  <c r="AV16" i="41"/>
  <c r="X27" i="41"/>
  <c r="AY27" i="41"/>
  <c r="AS27" i="41"/>
  <c r="AT27" i="41" s="1"/>
  <c r="AU64" i="41"/>
  <c r="AV64" i="41"/>
  <c r="AG101" i="41"/>
  <c r="AY101" i="41"/>
  <c r="AS101" i="41"/>
  <c r="AT101" i="41" s="1"/>
  <c r="AU54" i="41"/>
  <c r="AG89" i="41"/>
  <c r="AY89" i="41"/>
  <c r="AS89" i="41"/>
  <c r="AT89" i="41" s="1"/>
  <c r="AG53" i="41"/>
  <c r="AY53" i="41"/>
  <c r="AS53" i="41"/>
  <c r="AT53" i="41" s="1"/>
  <c r="AU52" i="41"/>
  <c r="AV52" i="41"/>
  <c r="AY105" i="41"/>
  <c r="AA70" i="41"/>
  <c r="AB70" i="41" s="1"/>
  <c r="AJ97" i="41"/>
  <c r="AK97" i="41" s="1"/>
  <c r="AL97" i="41" s="1"/>
  <c r="AJ25" i="41"/>
  <c r="AK25" i="41" s="1"/>
  <c r="AM25" i="41" s="1"/>
  <c r="AP49" i="41"/>
  <c r="AS103" i="41"/>
  <c r="AT103" i="41" s="1"/>
  <c r="AS91" i="41"/>
  <c r="AT91" i="41" s="1"/>
  <c r="AS79" i="41"/>
  <c r="AT79" i="41" s="1"/>
  <c r="AS67" i="41"/>
  <c r="AT67" i="41" s="1"/>
  <c r="AS55" i="41"/>
  <c r="AT55" i="41" s="1"/>
  <c r="AS43" i="41"/>
  <c r="AT43" i="41" s="1"/>
  <c r="AS31" i="41"/>
  <c r="AT31" i="41" s="1"/>
  <c r="AS19" i="41"/>
  <c r="AT19" i="41" s="1"/>
  <c r="AS7" i="41"/>
  <c r="AT7" i="41" s="1"/>
  <c r="AY94" i="41"/>
  <c r="AY82" i="41"/>
  <c r="AY70" i="41"/>
  <c r="AY58" i="41"/>
  <c r="AY46" i="41"/>
  <c r="AY34" i="41"/>
  <c r="AY22" i="41"/>
  <c r="AY10" i="41"/>
  <c r="AY104" i="41"/>
  <c r="AY92" i="41"/>
  <c r="AY80" i="41"/>
  <c r="AY68" i="41"/>
  <c r="AY56" i="41"/>
  <c r="AY44" i="41"/>
  <c r="AY32" i="41"/>
  <c r="AY20" i="41"/>
  <c r="AY8" i="41"/>
  <c r="AY103" i="41"/>
  <c r="AY91" i="41"/>
  <c r="AY79" i="41"/>
  <c r="AY67" i="41"/>
  <c r="AY55" i="41"/>
  <c r="AY43" i="41"/>
  <c r="AY31" i="41"/>
  <c r="AY19" i="41"/>
  <c r="AY7" i="41"/>
  <c r="AY69" i="41"/>
  <c r="AY45" i="41"/>
  <c r="AY9" i="41"/>
  <c r="X97" i="41"/>
  <c r="AG86" i="41"/>
  <c r="AJ73" i="41"/>
  <c r="AK73" i="41" s="1"/>
  <c r="AL73" i="41" s="1"/>
  <c r="AP97" i="41"/>
  <c r="AP25" i="41"/>
  <c r="AY102" i="41"/>
  <c r="AY90" i="41"/>
  <c r="AY78" i="41"/>
  <c r="AY66" i="41"/>
  <c r="AY54" i="41"/>
  <c r="AY42" i="41"/>
  <c r="AY30" i="41"/>
  <c r="AY18" i="41"/>
  <c r="AY93" i="41"/>
  <c r="X93" i="41"/>
  <c r="AG85" i="41"/>
  <c r="AJ62" i="41"/>
  <c r="AK62" i="41" s="1"/>
  <c r="AP86" i="41"/>
  <c r="AP14" i="41"/>
  <c r="AS98" i="41"/>
  <c r="AT98" i="41" s="1"/>
  <c r="AS86" i="41"/>
  <c r="AT86" i="41" s="1"/>
  <c r="AS74" i="41"/>
  <c r="AT74" i="41" s="1"/>
  <c r="AS62" i="41"/>
  <c r="AT62" i="41" s="1"/>
  <c r="AS50" i="41"/>
  <c r="AT50" i="41" s="1"/>
  <c r="AS38" i="41"/>
  <c r="AT38" i="41" s="1"/>
  <c r="AS26" i="41"/>
  <c r="AT26" i="41" s="1"/>
  <c r="AS14" i="41"/>
  <c r="AT14" i="41" s="1"/>
  <c r="X49" i="41"/>
  <c r="AG14" i="41"/>
  <c r="AJ61" i="41"/>
  <c r="AK61" i="41" s="1"/>
  <c r="AL61" i="41" s="1"/>
  <c r="AP85" i="41"/>
  <c r="AP13" i="41"/>
  <c r="AS97" i="41"/>
  <c r="AT97" i="41" s="1"/>
  <c r="AS85" i="41"/>
  <c r="AT85" i="41" s="1"/>
  <c r="AS73" i="41"/>
  <c r="AT73" i="41" s="1"/>
  <c r="AS61" i="41"/>
  <c r="AT61" i="41" s="1"/>
  <c r="AS49" i="41"/>
  <c r="AT49" i="41" s="1"/>
  <c r="AS37" i="41"/>
  <c r="AT37" i="41" s="1"/>
  <c r="AS25" i="41"/>
  <c r="AT25" i="41" s="1"/>
  <c r="AS13" i="41"/>
  <c r="AT13" i="41" s="1"/>
  <c r="AY100" i="41"/>
  <c r="AY88" i="41"/>
  <c r="AY76" i="41"/>
  <c r="AY64" i="41"/>
  <c r="AY52" i="41"/>
  <c r="AY40" i="41"/>
  <c r="AY28" i="41"/>
  <c r="AY16" i="41"/>
  <c r="X45" i="41"/>
  <c r="AG13" i="41"/>
  <c r="AJ50" i="41"/>
  <c r="AK50" i="41" s="1"/>
  <c r="AM50" i="41" s="1"/>
  <c r="AP74" i="41"/>
  <c r="AS96" i="41"/>
  <c r="AT96" i="41" s="1"/>
  <c r="AS84" i="41"/>
  <c r="AT84" i="41" s="1"/>
  <c r="AS72" i="41"/>
  <c r="AT72" i="41" s="1"/>
  <c r="AS60" i="41"/>
  <c r="AT60" i="41" s="1"/>
  <c r="AS48" i="41"/>
  <c r="AT48" i="41" s="1"/>
  <c r="AS36" i="41"/>
  <c r="AT36" i="41" s="1"/>
  <c r="AS24" i="41"/>
  <c r="AT24" i="41" s="1"/>
  <c r="AS12" i="41"/>
  <c r="AT12" i="41" s="1"/>
  <c r="AA33" i="41"/>
  <c r="AB33" i="41" s="1"/>
  <c r="AC33" i="41" s="1"/>
  <c r="X21" i="41"/>
  <c r="AJ49" i="41"/>
  <c r="AK49" i="41" s="1"/>
  <c r="AL49" i="41" s="1"/>
  <c r="AP73" i="41"/>
  <c r="AS95" i="41"/>
  <c r="AT95" i="41" s="1"/>
  <c r="AS83" i="41"/>
  <c r="AT83" i="41" s="1"/>
  <c r="AS71" i="41"/>
  <c r="AT71" i="41" s="1"/>
  <c r="AS59" i="41"/>
  <c r="AT59" i="41" s="1"/>
  <c r="AS47" i="41"/>
  <c r="AT47" i="41" s="1"/>
  <c r="AS35" i="41"/>
  <c r="AT35" i="41" s="1"/>
  <c r="AS23" i="41"/>
  <c r="AT23" i="41" s="1"/>
  <c r="AS11" i="41"/>
  <c r="AT11" i="41" s="1"/>
  <c r="AY98" i="41"/>
  <c r="AY86" i="41"/>
  <c r="AY74" i="41"/>
  <c r="AY62" i="41"/>
  <c r="AY50" i="41"/>
  <c r="AY38" i="41"/>
  <c r="AY26" i="41"/>
  <c r="AY14" i="41"/>
  <c r="AJ38" i="41"/>
  <c r="AK38" i="41" s="1"/>
  <c r="AL38" i="41" s="1"/>
  <c r="AP62" i="41"/>
  <c r="AS94" i="41"/>
  <c r="AT94" i="41" s="1"/>
  <c r="AS82" i="41"/>
  <c r="AT82" i="41" s="1"/>
  <c r="AS70" i="41"/>
  <c r="AT70" i="41" s="1"/>
  <c r="AS58" i="41"/>
  <c r="AT58" i="41" s="1"/>
  <c r="AS46" i="41"/>
  <c r="AT46" i="41" s="1"/>
  <c r="AS34" i="41"/>
  <c r="AT34" i="41" s="1"/>
  <c r="AS22" i="41"/>
  <c r="AT22" i="41" s="1"/>
  <c r="AS10" i="41"/>
  <c r="AT10" i="41" s="1"/>
  <c r="AY97" i="41"/>
  <c r="AY85" i="41"/>
  <c r="AY73" i="41"/>
  <c r="AY61" i="41"/>
  <c r="AY49" i="41"/>
  <c r="AY37" i="41"/>
  <c r="AY25" i="41"/>
  <c r="AY13" i="41"/>
  <c r="AY33" i="41"/>
  <c r="AJ37" i="41"/>
  <c r="AK37" i="41" s="1"/>
  <c r="AP61" i="41"/>
  <c r="AS105" i="41"/>
  <c r="AT105" i="41" s="1"/>
  <c r="AS93" i="41"/>
  <c r="AT93" i="41" s="1"/>
  <c r="AS81" i="41"/>
  <c r="AT81" i="41" s="1"/>
  <c r="AS69" i="41"/>
  <c r="AT69" i="41" s="1"/>
  <c r="AS57" i="41"/>
  <c r="AT57" i="41" s="1"/>
  <c r="AS45" i="41"/>
  <c r="AT45" i="41" s="1"/>
  <c r="AS33" i="41"/>
  <c r="AT33" i="41" s="1"/>
  <c r="AS21" i="41"/>
  <c r="AT21" i="41" s="1"/>
  <c r="AS9" i="41"/>
  <c r="AT9" i="41" s="1"/>
  <c r="AY96" i="41"/>
  <c r="AY84" i="41"/>
  <c r="AY72" i="41"/>
  <c r="AY60" i="41"/>
  <c r="AY48" i="41"/>
  <c r="AY36" i="41"/>
  <c r="AY24" i="41"/>
  <c r="AY12" i="41"/>
  <c r="AA69" i="41"/>
  <c r="AB69" i="41" s="1"/>
  <c r="AC69" i="41" s="1"/>
  <c r="AY81" i="41"/>
  <c r="AY57" i="41"/>
  <c r="AY21" i="41"/>
  <c r="AJ98" i="41"/>
  <c r="AK98" i="41" s="1"/>
  <c r="AL98" i="41" s="1"/>
  <c r="AJ26" i="41"/>
  <c r="AK26" i="41" s="1"/>
  <c r="AP50" i="41"/>
  <c r="AS104" i="41"/>
  <c r="AT104" i="41" s="1"/>
  <c r="AS92" i="41"/>
  <c r="AT92" i="41" s="1"/>
  <c r="AS80" i="41"/>
  <c r="AT80" i="41" s="1"/>
  <c r="AS68" i="41"/>
  <c r="AT68" i="41" s="1"/>
  <c r="AS56" i="41"/>
  <c r="AT56" i="41" s="1"/>
  <c r="AS44" i="41"/>
  <c r="AT44" i="41" s="1"/>
  <c r="AS32" i="41"/>
  <c r="AT32" i="41" s="1"/>
  <c r="AS20" i="41"/>
  <c r="AT20" i="41" s="1"/>
  <c r="AS8" i="41"/>
  <c r="AT8" i="41" s="1"/>
  <c r="AY95" i="41"/>
  <c r="AY83" i="41"/>
  <c r="AY71" i="41"/>
  <c r="AY59" i="41"/>
  <c r="AY47" i="41"/>
  <c r="AY35" i="41"/>
  <c r="AY23" i="41"/>
  <c r="AY11" i="41"/>
  <c r="AM62" i="41"/>
  <c r="AL62" i="41"/>
  <c r="AM61" i="41"/>
  <c r="AM37" i="41"/>
  <c r="AL37" i="41"/>
  <c r="AM26" i="41"/>
  <c r="AL26" i="41"/>
  <c r="AM86" i="41"/>
  <c r="AL86" i="41"/>
  <c r="AM14" i="41"/>
  <c r="AL14" i="41"/>
  <c r="AM85" i="41"/>
  <c r="AL85" i="41"/>
  <c r="AM13" i="41"/>
  <c r="AL13" i="41"/>
  <c r="AM98" i="41"/>
  <c r="AM73" i="41"/>
  <c r="AM49" i="41"/>
  <c r="X98" i="41"/>
  <c r="X50" i="41"/>
  <c r="AA71" i="41"/>
  <c r="AB71" i="41" s="1"/>
  <c r="AC71" i="41" s="1"/>
  <c r="AA35" i="41"/>
  <c r="AB35" i="41" s="1"/>
  <c r="AC35" i="41" s="1"/>
  <c r="AG97" i="41"/>
  <c r="AG25" i="41"/>
  <c r="AJ99" i="41"/>
  <c r="AK99" i="41" s="1"/>
  <c r="AJ87" i="41"/>
  <c r="AK87" i="41" s="1"/>
  <c r="AJ75" i="41"/>
  <c r="AK75" i="41" s="1"/>
  <c r="AJ63" i="41"/>
  <c r="AK63" i="41" s="1"/>
  <c r="AJ51" i="41"/>
  <c r="AK51" i="41" s="1"/>
  <c r="AJ39" i="41"/>
  <c r="AK39" i="41" s="1"/>
  <c r="AJ27" i="41"/>
  <c r="AK27" i="41" s="1"/>
  <c r="AJ15" i="41"/>
  <c r="AK15" i="41" s="1"/>
  <c r="AP99" i="41"/>
  <c r="AP87" i="41"/>
  <c r="AP75" i="41"/>
  <c r="AP63" i="41"/>
  <c r="AP51" i="41"/>
  <c r="AP39" i="41"/>
  <c r="AP27" i="41"/>
  <c r="AP15" i="41"/>
  <c r="X85" i="41"/>
  <c r="X37" i="41"/>
  <c r="AA100" i="41"/>
  <c r="AB100" i="41" s="1"/>
  <c r="AA64" i="41"/>
  <c r="AB64" i="41" s="1"/>
  <c r="AC64" i="41" s="1"/>
  <c r="AA28" i="41"/>
  <c r="AB28" i="41" s="1"/>
  <c r="AD28" i="41" s="1"/>
  <c r="AG74" i="41"/>
  <c r="AJ96" i="41"/>
  <c r="AK96" i="41" s="1"/>
  <c r="AJ84" i="41"/>
  <c r="AK84" i="41" s="1"/>
  <c r="AJ72" i="41"/>
  <c r="AK72" i="41" s="1"/>
  <c r="AJ60" i="41"/>
  <c r="AK60" i="41" s="1"/>
  <c r="AJ48" i="41"/>
  <c r="AK48" i="41" s="1"/>
  <c r="AJ36" i="41"/>
  <c r="AK36" i="41" s="1"/>
  <c r="AJ24" i="41"/>
  <c r="AK24" i="41" s="1"/>
  <c r="AJ12" i="41"/>
  <c r="AK12" i="41" s="1"/>
  <c r="AP96" i="41"/>
  <c r="AP84" i="41"/>
  <c r="AP72" i="41"/>
  <c r="AP60" i="41"/>
  <c r="AP48" i="41"/>
  <c r="AP36" i="41"/>
  <c r="AP24" i="41"/>
  <c r="AP12" i="41"/>
  <c r="X84" i="41"/>
  <c r="X36" i="41"/>
  <c r="AA95" i="41"/>
  <c r="AB95" i="41" s="1"/>
  <c r="AC95" i="41" s="1"/>
  <c r="AA59" i="41"/>
  <c r="AB59" i="41" s="1"/>
  <c r="AD59" i="41" s="1"/>
  <c r="AA23" i="41"/>
  <c r="AB23" i="41" s="1"/>
  <c r="AD23" i="41" s="1"/>
  <c r="AG73" i="41"/>
  <c r="AJ95" i="41"/>
  <c r="AK95" i="41" s="1"/>
  <c r="AJ83" i="41"/>
  <c r="AK83" i="41" s="1"/>
  <c r="AJ71" i="41"/>
  <c r="AK71" i="41" s="1"/>
  <c r="AJ59" i="41"/>
  <c r="AK59" i="41" s="1"/>
  <c r="AJ47" i="41"/>
  <c r="AK47" i="41" s="1"/>
  <c r="AJ35" i="41"/>
  <c r="AK35" i="41" s="1"/>
  <c r="AJ23" i="41"/>
  <c r="AK23" i="41" s="1"/>
  <c r="AJ11" i="41"/>
  <c r="AK11" i="41" s="1"/>
  <c r="AP95" i="41"/>
  <c r="AP83" i="41"/>
  <c r="AP71" i="41"/>
  <c r="AP59" i="41"/>
  <c r="AP47" i="41"/>
  <c r="AP35" i="41"/>
  <c r="AP23" i="41"/>
  <c r="AP11" i="41"/>
  <c r="X81" i="41"/>
  <c r="X33" i="41"/>
  <c r="AA94" i="41"/>
  <c r="AB94" i="41" s="1"/>
  <c r="AC94" i="41" s="1"/>
  <c r="AA58" i="41"/>
  <c r="AB58" i="41" s="1"/>
  <c r="AD58" i="41" s="1"/>
  <c r="AA22" i="41"/>
  <c r="AB22" i="41" s="1"/>
  <c r="AC22" i="41" s="1"/>
  <c r="AG62" i="41"/>
  <c r="AJ94" i="41"/>
  <c r="AK94" i="41" s="1"/>
  <c r="AJ82" i="41"/>
  <c r="AK82" i="41" s="1"/>
  <c r="AJ70" i="41"/>
  <c r="AK70" i="41" s="1"/>
  <c r="AJ58" i="41"/>
  <c r="AK58" i="41" s="1"/>
  <c r="AJ46" i="41"/>
  <c r="AK46" i="41" s="1"/>
  <c r="AJ34" i="41"/>
  <c r="AK34" i="41" s="1"/>
  <c r="AJ22" i="41"/>
  <c r="AK22" i="41" s="1"/>
  <c r="AJ10" i="41"/>
  <c r="AK10" i="41" s="1"/>
  <c r="AP94" i="41"/>
  <c r="AP82" i="41"/>
  <c r="AP70" i="41"/>
  <c r="AP58" i="41"/>
  <c r="AP46" i="41"/>
  <c r="AP34" i="41"/>
  <c r="AP22" i="41"/>
  <c r="AP10" i="41"/>
  <c r="X74" i="41"/>
  <c r="X26" i="41"/>
  <c r="AA93" i="41"/>
  <c r="AB93" i="41" s="1"/>
  <c r="AD93" i="41" s="1"/>
  <c r="AA57" i="41"/>
  <c r="AB57" i="41" s="1"/>
  <c r="AC57" i="41" s="1"/>
  <c r="AA21" i="41"/>
  <c r="AB21" i="41" s="1"/>
  <c r="AC21" i="41" s="1"/>
  <c r="AG61" i="41"/>
  <c r="AJ105" i="41"/>
  <c r="AK105" i="41" s="1"/>
  <c r="AJ93" i="41"/>
  <c r="AK93" i="41" s="1"/>
  <c r="AJ81" i="41"/>
  <c r="AK81" i="41" s="1"/>
  <c r="AJ69" i="41"/>
  <c r="AK69" i="41" s="1"/>
  <c r="AJ57" i="41"/>
  <c r="AK57" i="41" s="1"/>
  <c r="AJ45" i="41"/>
  <c r="AK45" i="41" s="1"/>
  <c r="AJ33" i="41"/>
  <c r="AK33" i="41" s="1"/>
  <c r="AJ21" i="41"/>
  <c r="AK21" i="41" s="1"/>
  <c r="AJ9" i="41"/>
  <c r="AK9" i="41" s="1"/>
  <c r="AP105" i="41"/>
  <c r="AP93" i="41"/>
  <c r="AP81" i="41"/>
  <c r="AP69" i="41"/>
  <c r="AP57" i="41"/>
  <c r="AP45" i="41"/>
  <c r="AP33" i="41"/>
  <c r="AP21" i="41"/>
  <c r="AP9" i="41"/>
  <c r="X73" i="41"/>
  <c r="X25" i="41"/>
  <c r="AA88" i="41"/>
  <c r="AB88" i="41" s="1"/>
  <c r="AC88" i="41" s="1"/>
  <c r="AA52" i="41"/>
  <c r="AB52" i="41" s="1"/>
  <c r="AC52" i="41" s="1"/>
  <c r="AA16" i="41"/>
  <c r="AB16" i="41" s="1"/>
  <c r="AC16" i="41" s="1"/>
  <c r="AG50" i="41"/>
  <c r="AJ104" i="41"/>
  <c r="AK104" i="41" s="1"/>
  <c r="AJ92" i="41"/>
  <c r="AK92" i="41" s="1"/>
  <c r="AJ80" i="41"/>
  <c r="AK80" i="41" s="1"/>
  <c r="AJ68" i="41"/>
  <c r="AK68" i="41" s="1"/>
  <c r="AJ56" i="41"/>
  <c r="AK56" i="41" s="1"/>
  <c r="AJ44" i="41"/>
  <c r="AK44" i="41" s="1"/>
  <c r="AJ32" i="41"/>
  <c r="AK32" i="41" s="1"/>
  <c r="AJ20" i="41"/>
  <c r="AK20" i="41" s="1"/>
  <c r="AJ8" i="41"/>
  <c r="AK8" i="41" s="1"/>
  <c r="AP104" i="41"/>
  <c r="AP92" i="41"/>
  <c r="AP80" i="41"/>
  <c r="AP68" i="41"/>
  <c r="AP56" i="41"/>
  <c r="AP44" i="41"/>
  <c r="AP32" i="41"/>
  <c r="AP20" i="41"/>
  <c r="AP8" i="41"/>
  <c r="AA83" i="41"/>
  <c r="AB83" i="41" s="1"/>
  <c r="AD83" i="41" s="1"/>
  <c r="AA47" i="41"/>
  <c r="AB47" i="41" s="1"/>
  <c r="AA11" i="41"/>
  <c r="AB11" i="41" s="1"/>
  <c r="AC11" i="41" s="1"/>
  <c r="AG49" i="41"/>
  <c r="AJ103" i="41"/>
  <c r="AK103" i="41" s="1"/>
  <c r="AJ91" i="41"/>
  <c r="AK91" i="41" s="1"/>
  <c r="AJ79" i="41"/>
  <c r="AK79" i="41" s="1"/>
  <c r="AJ67" i="41"/>
  <c r="AK67" i="41" s="1"/>
  <c r="AJ55" i="41"/>
  <c r="AK55" i="41" s="1"/>
  <c r="AJ43" i="41"/>
  <c r="AK43" i="41" s="1"/>
  <c r="AJ31" i="41"/>
  <c r="AK31" i="41" s="1"/>
  <c r="AJ19" i="41"/>
  <c r="AK19" i="41" s="1"/>
  <c r="AJ7" i="41"/>
  <c r="AK7" i="41" s="1"/>
  <c r="AP103" i="41"/>
  <c r="AP91" i="41"/>
  <c r="AP79" i="41"/>
  <c r="AP67" i="41"/>
  <c r="AP55" i="41"/>
  <c r="AP43" i="41"/>
  <c r="AP31" i="41"/>
  <c r="AP19" i="41"/>
  <c r="AP7" i="41"/>
  <c r="X69" i="41"/>
  <c r="X61" i="41"/>
  <c r="X13" i="41"/>
  <c r="AA82" i="41"/>
  <c r="AB82" i="41" s="1"/>
  <c r="AC82" i="41" s="1"/>
  <c r="AA46" i="41"/>
  <c r="AB46" i="41" s="1"/>
  <c r="AD46" i="41" s="1"/>
  <c r="AA10" i="41"/>
  <c r="AB10" i="41" s="1"/>
  <c r="AD10" i="41" s="1"/>
  <c r="AG38" i="41"/>
  <c r="AJ102" i="41"/>
  <c r="AK102" i="41" s="1"/>
  <c r="AJ90" i="41"/>
  <c r="AK90" i="41" s="1"/>
  <c r="AJ78" i="41"/>
  <c r="AK78" i="41" s="1"/>
  <c r="AJ66" i="41"/>
  <c r="AK66" i="41" s="1"/>
  <c r="AJ54" i="41"/>
  <c r="AK54" i="41" s="1"/>
  <c r="AJ42" i="41"/>
  <c r="AK42" i="41" s="1"/>
  <c r="AJ30" i="41"/>
  <c r="AK30" i="41" s="1"/>
  <c r="AJ18" i="41"/>
  <c r="AK18" i="41" s="1"/>
  <c r="AP102" i="41"/>
  <c r="AP90" i="41"/>
  <c r="AP78" i="41"/>
  <c r="AP66" i="41"/>
  <c r="AP54" i="41"/>
  <c r="AP42" i="41"/>
  <c r="AP30" i="41"/>
  <c r="AP18" i="41"/>
  <c r="X60" i="41"/>
  <c r="X12" i="41"/>
  <c r="AA81" i="41"/>
  <c r="AB81" i="41" s="1"/>
  <c r="AD81" i="41" s="1"/>
  <c r="AA45" i="41"/>
  <c r="AB45" i="41" s="1"/>
  <c r="AA9" i="41"/>
  <c r="AB9" i="41" s="1"/>
  <c r="AD9" i="41" s="1"/>
  <c r="AG37" i="41"/>
  <c r="AJ101" i="41"/>
  <c r="AK101" i="41" s="1"/>
  <c r="AJ89" i="41"/>
  <c r="AK89" i="41" s="1"/>
  <c r="AJ77" i="41"/>
  <c r="AK77" i="41" s="1"/>
  <c r="AJ65" i="41"/>
  <c r="AK65" i="41" s="1"/>
  <c r="AJ53" i="41"/>
  <c r="AK53" i="41" s="1"/>
  <c r="AJ41" i="41"/>
  <c r="AK41" i="41" s="1"/>
  <c r="AJ29" i="41"/>
  <c r="AK29" i="41" s="1"/>
  <c r="AJ17" i="41"/>
  <c r="AK17" i="41" s="1"/>
  <c r="AP101" i="41"/>
  <c r="AP89" i="41"/>
  <c r="AP77" i="41"/>
  <c r="AP65" i="41"/>
  <c r="AP53" i="41"/>
  <c r="AP41" i="41"/>
  <c r="AP29" i="41"/>
  <c r="AP17" i="41"/>
  <c r="X105" i="41"/>
  <c r="X57" i="41"/>
  <c r="X9" i="41"/>
  <c r="AA76" i="41"/>
  <c r="AB76" i="41" s="1"/>
  <c r="AD76" i="41" s="1"/>
  <c r="AA40" i="41"/>
  <c r="AB40" i="41" s="1"/>
  <c r="AD40" i="41" s="1"/>
  <c r="AG98" i="41"/>
  <c r="AG26" i="41"/>
  <c r="AJ100" i="41"/>
  <c r="AK100" i="41" s="1"/>
  <c r="AJ88" i="41"/>
  <c r="AK88" i="41" s="1"/>
  <c r="AJ76" i="41"/>
  <c r="AK76" i="41" s="1"/>
  <c r="AJ64" i="41"/>
  <c r="AK64" i="41" s="1"/>
  <c r="AJ52" i="41"/>
  <c r="AK52" i="41" s="1"/>
  <c r="AJ40" i="41"/>
  <c r="AK40" i="41" s="1"/>
  <c r="AJ28" i="41"/>
  <c r="AK28" i="41" s="1"/>
  <c r="AJ16" i="41"/>
  <c r="AK16" i="41" s="1"/>
  <c r="AP100" i="41"/>
  <c r="AP88" i="41"/>
  <c r="AP76" i="41"/>
  <c r="AP64" i="41"/>
  <c r="AP52" i="41"/>
  <c r="AP40" i="41"/>
  <c r="AP28" i="41"/>
  <c r="AP16" i="41"/>
  <c r="AD98" i="41"/>
  <c r="AC98" i="41"/>
  <c r="AD74" i="41"/>
  <c r="AC74" i="41"/>
  <c r="AD62" i="41"/>
  <c r="AC62" i="41"/>
  <c r="AD50" i="41"/>
  <c r="AC50" i="41"/>
  <c r="AD38" i="41"/>
  <c r="AC38" i="41"/>
  <c r="AD14" i="41"/>
  <c r="AC14" i="41"/>
  <c r="AC100" i="41"/>
  <c r="AD100" i="41"/>
  <c r="AC28" i="41"/>
  <c r="AD97" i="41"/>
  <c r="AC97" i="41"/>
  <c r="AD85" i="41"/>
  <c r="AC85" i="41"/>
  <c r="AD73" i="41"/>
  <c r="AC73" i="41"/>
  <c r="AD61" i="41"/>
  <c r="AC61" i="41"/>
  <c r="AD49" i="41"/>
  <c r="AC49" i="41"/>
  <c r="AD37" i="41"/>
  <c r="AC37" i="41"/>
  <c r="AD25" i="41"/>
  <c r="AC25" i="41"/>
  <c r="AD13" i="41"/>
  <c r="AC13" i="41"/>
  <c r="AC23" i="41"/>
  <c r="AD94" i="41"/>
  <c r="AD22" i="41"/>
  <c r="AC93" i="41"/>
  <c r="AD57" i="41"/>
  <c r="AD52" i="41"/>
  <c r="AD82" i="41"/>
  <c r="AC81" i="41"/>
  <c r="AC45" i="41"/>
  <c r="AD45" i="41"/>
  <c r="AC9" i="41"/>
  <c r="AD47" i="41"/>
  <c r="AC47" i="41"/>
  <c r="AD71" i="41"/>
  <c r="AD35" i="41"/>
  <c r="AD70" i="41"/>
  <c r="AC70" i="41"/>
  <c r="AD34" i="41"/>
  <c r="AC34" i="41"/>
  <c r="AD86" i="41"/>
  <c r="AC86" i="41"/>
  <c r="AD26" i="41"/>
  <c r="AC26" i="41"/>
  <c r="X101" i="41"/>
  <c r="X77" i="41"/>
  <c r="X53" i="41"/>
  <c r="X29" i="41"/>
  <c r="V105" i="41"/>
  <c r="V93" i="41"/>
  <c r="V81" i="41"/>
  <c r="V69" i="41"/>
  <c r="V57" i="41"/>
  <c r="AA96" i="41"/>
  <c r="AB96" i="41" s="1"/>
  <c r="AA84" i="41"/>
  <c r="AB84" i="41" s="1"/>
  <c r="AA72" i="41"/>
  <c r="AB72" i="41" s="1"/>
  <c r="AA60" i="41"/>
  <c r="AB60" i="41" s="1"/>
  <c r="AA48" i="41"/>
  <c r="AB48" i="41" s="1"/>
  <c r="AA36" i="41"/>
  <c r="AB36" i="41" s="1"/>
  <c r="AA24" i="41"/>
  <c r="AB24" i="41" s="1"/>
  <c r="AA12" i="41"/>
  <c r="AB12" i="41" s="1"/>
  <c r="AG99" i="41"/>
  <c r="AG87" i="41"/>
  <c r="AG75" i="41"/>
  <c r="AG63" i="41"/>
  <c r="AG51" i="41"/>
  <c r="AG39" i="41"/>
  <c r="AG27" i="41"/>
  <c r="AG15" i="41"/>
  <c r="X96" i="41"/>
  <c r="X72" i="41"/>
  <c r="X48" i="41"/>
  <c r="X24" i="41"/>
  <c r="AA105" i="41"/>
  <c r="AB105" i="41" s="1"/>
  <c r="V101" i="41"/>
  <c r="V89" i="41"/>
  <c r="V77" i="41"/>
  <c r="V65" i="41"/>
  <c r="V53" i="41"/>
  <c r="V41" i="41"/>
  <c r="V29" i="41"/>
  <c r="V17" i="41"/>
  <c r="AA104" i="41"/>
  <c r="AB104" i="41" s="1"/>
  <c r="AA92" i="41"/>
  <c r="AB92" i="41" s="1"/>
  <c r="AA80" i="41"/>
  <c r="AB80" i="41" s="1"/>
  <c r="AA68" i="41"/>
  <c r="AB68" i="41" s="1"/>
  <c r="AA56" i="41"/>
  <c r="AB56" i="41" s="1"/>
  <c r="AA44" i="41"/>
  <c r="AB44" i="41" s="1"/>
  <c r="AA32" i="41"/>
  <c r="AB32" i="41" s="1"/>
  <c r="AA20" i="41"/>
  <c r="AB20" i="41" s="1"/>
  <c r="AA8" i="41"/>
  <c r="AB8" i="41" s="1"/>
  <c r="AG95" i="41"/>
  <c r="AG83" i="41"/>
  <c r="AG71" i="41"/>
  <c r="AG59" i="41"/>
  <c r="AG47" i="41"/>
  <c r="AG35" i="41"/>
  <c r="AG23" i="41"/>
  <c r="AG11" i="41"/>
  <c r="X91" i="41"/>
  <c r="X67" i="41"/>
  <c r="X43" i="41"/>
  <c r="X19" i="41"/>
  <c r="V100" i="41"/>
  <c r="V88" i="41"/>
  <c r="V76" i="41"/>
  <c r="V64" i="41"/>
  <c r="V52" i="41"/>
  <c r="V40" i="41"/>
  <c r="V28" i="41"/>
  <c r="V16" i="41"/>
  <c r="AA103" i="41"/>
  <c r="AB103" i="41" s="1"/>
  <c r="AA91" i="41"/>
  <c r="AB91" i="41" s="1"/>
  <c r="AA79" i="41"/>
  <c r="AB79" i="41" s="1"/>
  <c r="AA67" i="41"/>
  <c r="AB67" i="41" s="1"/>
  <c r="AA55" i="41"/>
  <c r="AB55" i="41" s="1"/>
  <c r="AA43" i="41"/>
  <c r="AB43" i="41" s="1"/>
  <c r="AA31" i="41"/>
  <c r="AB31" i="41" s="1"/>
  <c r="AA19" i="41"/>
  <c r="AB19" i="41" s="1"/>
  <c r="AA7" i="41"/>
  <c r="AB7" i="41" s="1"/>
  <c r="AG94" i="41"/>
  <c r="AG82" i="41"/>
  <c r="AG70" i="41"/>
  <c r="AG58" i="41"/>
  <c r="AG46" i="41"/>
  <c r="AG34" i="41"/>
  <c r="AG22" i="41"/>
  <c r="AG10" i="41"/>
  <c r="X89" i="41"/>
  <c r="X65" i="41"/>
  <c r="X41" i="41"/>
  <c r="X17" i="41"/>
  <c r="AA102" i="41"/>
  <c r="AB102" i="41" s="1"/>
  <c r="AA90" i="41"/>
  <c r="AB90" i="41" s="1"/>
  <c r="AA78" i="41"/>
  <c r="AB78" i="41" s="1"/>
  <c r="AA66" i="41"/>
  <c r="AB66" i="41" s="1"/>
  <c r="AA54" i="41"/>
  <c r="AB54" i="41" s="1"/>
  <c r="AA42" i="41"/>
  <c r="AB42" i="41" s="1"/>
  <c r="AA30" i="41"/>
  <c r="AB30" i="41" s="1"/>
  <c r="AA18" i="41"/>
  <c r="AB18" i="41" s="1"/>
  <c r="X86" i="41"/>
  <c r="X62" i="41"/>
  <c r="X38" i="41"/>
  <c r="X14" i="41"/>
  <c r="AA101" i="41"/>
  <c r="AB101" i="41" s="1"/>
  <c r="AA89" i="41"/>
  <c r="AB89" i="41" s="1"/>
  <c r="AA77" i="41"/>
  <c r="AB77" i="41" s="1"/>
  <c r="AA65" i="41"/>
  <c r="AB65" i="41" s="1"/>
  <c r="AA53" i="41"/>
  <c r="AB53" i="41" s="1"/>
  <c r="AA41" i="41"/>
  <c r="AB41" i="41" s="1"/>
  <c r="AA29" i="41"/>
  <c r="AB29" i="41" s="1"/>
  <c r="AA17" i="41"/>
  <c r="AB17" i="41" s="1"/>
  <c r="AG104" i="41"/>
  <c r="AG92" i="41"/>
  <c r="AG80" i="41"/>
  <c r="AG68" i="41"/>
  <c r="AG56" i="41"/>
  <c r="AG44" i="41"/>
  <c r="AG32" i="41"/>
  <c r="AG20" i="41"/>
  <c r="AG8" i="41"/>
  <c r="AG103" i="41"/>
  <c r="AG79" i="41"/>
  <c r="AG55" i="41"/>
  <c r="AG31" i="41"/>
  <c r="AG7" i="41"/>
  <c r="AA99" i="41"/>
  <c r="AB99" i="41" s="1"/>
  <c r="AA87" i="41"/>
  <c r="AB87" i="41" s="1"/>
  <c r="AA75" i="41"/>
  <c r="AB75" i="41" s="1"/>
  <c r="AA63" i="41"/>
  <c r="AB63" i="41" s="1"/>
  <c r="AA51" i="41"/>
  <c r="AB51" i="41" s="1"/>
  <c r="AA39" i="41"/>
  <c r="AB39" i="41" s="1"/>
  <c r="AA27" i="41"/>
  <c r="AB27" i="41" s="1"/>
  <c r="AA15" i="41"/>
  <c r="AB15" i="41" s="1"/>
  <c r="AG102" i="41"/>
  <c r="AG90" i="41"/>
  <c r="AG78" i="41"/>
  <c r="AG66" i="41"/>
  <c r="AG54" i="41"/>
  <c r="AG42" i="41"/>
  <c r="AG30" i="41"/>
  <c r="AG18" i="41"/>
  <c r="AG100" i="41"/>
  <c r="AG88" i="41"/>
  <c r="AG76" i="41"/>
  <c r="AG64" i="41"/>
  <c r="AG52" i="41"/>
  <c r="AG40" i="41"/>
  <c r="AG28" i="41"/>
  <c r="AG16" i="41"/>
  <c r="Y107" i="41"/>
  <c r="T6" i="41"/>
  <c r="S6" i="41"/>
  <c r="R6" i="41"/>
  <c r="AC76" i="41" l="1"/>
  <c r="AC58" i="41"/>
  <c r="AD33" i="41"/>
  <c r="AM38" i="41"/>
  <c r="AV88" i="41"/>
  <c r="AU30" i="41"/>
  <c r="AC59" i="41"/>
  <c r="AL25" i="41"/>
  <c r="AD88" i="41"/>
  <c r="AC46" i="41"/>
  <c r="AL74" i="41"/>
  <c r="AV40" i="41"/>
  <c r="AU66" i="41"/>
  <c r="AU78" i="41"/>
  <c r="AV59" i="41"/>
  <c r="AU59" i="41"/>
  <c r="AC10" i="41"/>
  <c r="AD64" i="41"/>
  <c r="AM97" i="41"/>
  <c r="AV68" i="41"/>
  <c r="AU68" i="41"/>
  <c r="AV69" i="41"/>
  <c r="AU69" i="41"/>
  <c r="AV47" i="41"/>
  <c r="AU47" i="41"/>
  <c r="AU48" i="41"/>
  <c r="AV48" i="41"/>
  <c r="AV97" i="41"/>
  <c r="AU97" i="41"/>
  <c r="AU86" i="41"/>
  <c r="AV86" i="41"/>
  <c r="AV92" i="41"/>
  <c r="AU92" i="41"/>
  <c r="AV93" i="41"/>
  <c r="AU93" i="41"/>
  <c r="AV71" i="41"/>
  <c r="AU71" i="41"/>
  <c r="AU72" i="41"/>
  <c r="AV72" i="41"/>
  <c r="AV7" i="41"/>
  <c r="AU7" i="41"/>
  <c r="AV101" i="41"/>
  <c r="AU101" i="41"/>
  <c r="AV29" i="41"/>
  <c r="AU29" i="41"/>
  <c r="AU39" i="41"/>
  <c r="AV39" i="41"/>
  <c r="AU87" i="41"/>
  <c r="AV87" i="41"/>
  <c r="AV60" i="41"/>
  <c r="AU60" i="41"/>
  <c r="AV104" i="41"/>
  <c r="AU104" i="41"/>
  <c r="AV105" i="41"/>
  <c r="AU105" i="41"/>
  <c r="AV10" i="41"/>
  <c r="AU10" i="41"/>
  <c r="AV83" i="41"/>
  <c r="AU83" i="41"/>
  <c r="AV84" i="41"/>
  <c r="AU84" i="41"/>
  <c r="AV19" i="41"/>
  <c r="AU19" i="41"/>
  <c r="AD16" i="41"/>
  <c r="AV22" i="41"/>
  <c r="AU22" i="41"/>
  <c r="AV95" i="41"/>
  <c r="AU95" i="41"/>
  <c r="AV96" i="41"/>
  <c r="AU96" i="41"/>
  <c r="AV31" i="41"/>
  <c r="AU31" i="41"/>
  <c r="AU98" i="41"/>
  <c r="AV98" i="41"/>
  <c r="AD11" i="41"/>
  <c r="AD69" i="41"/>
  <c r="AC83" i="41"/>
  <c r="AC40" i="41"/>
  <c r="AD95" i="41"/>
  <c r="AL50" i="41"/>
  <c r="AU34" i="41"/>
  <c r="AV34" i="41"/>
  <c r="AV13" i="41"/>
  <c r="AU13" i="41"/>
  <c r="AV43" i="41"/>
  <c r="AU43" i="41"/>
  <c r="AU51" i="41"/>
  <c r="AV51" i="41"/>
  <c r="AV99" i="41"/>
  <c r="AU99" i="41"/>
  <c r="AV41" i="41"/>
  <c r="AU41" i="41"/>
  <c r="AU46" i="41"/>
  <c r="AV46" i="41"/>
  <c r="AV25" i="41"/>
  <c r="AU25" i="41"/>
  <c r="AU14" i="41"/>
  <c r="AV14" i="41"/>
  <c r="AV55" i="41"/>
  <c r="AU55" i="41"/>
  <c r="AV53" i="41"/>
  <c r="AU53" i="41"/>
  <c r="AD21" i="41"/>
  <c r="AV8" i="41"/>
  <c r="AU8" i="41"/>
  <c r="AV9" i="41"/>
  <c r="AU9" i="41"/>
  <c r="AV58" i="41"/>
  <c r="AU58" i="41"/>
  <c r="AV37" i="41"/>
  <c r="AU37" i="41"/>
  <c r="AU26" i="41"/>
  <c r="AV26" i="41"/>
  <c r="AV67" i="41"/>
  <c r="AU67" i="41"/>
  <c r="AV80" i="41"/>
  <c r="AU80" i="41"/>
  <c r="AV20" i="41"/>
  <c r="AU20" i="41"/>
  <c r="AV21" i="41"/>
  <c r="AU21" i="41"/>
  <c r="AU70" i="41"/>
  <c r="AV70" i="41"/>
  <c r="AV49" i="41"/>
  <c r="AU49" i="41"/>
  <c r="AU38" i="41"/>
  <c r="AV38" i="41"/>
  <c r="AV79" i="41"/>
  <c r="AU79" i="41"/>
  <c r="AU63" i="41"/>
  <c r="AV63" i="41"/>
  <c r="AV17" i="41"/>
  <c r="AU17" i="41"/>
  <c r="AV65" i="41"/>
  <c r="AU65" i="41"/>
  <c r="AV81" i="41"/>
  <c r="AU81" i="41"/>
  <c r="AV32" i="41"/>
  <c r="AU32" i="41"/>
  <c r="AV33" i="41"/>
  <c r="AU33" i="41"/>
  <c r="AU82" i="41"/>
  <c r="AV82" i="41"/>
  <c r="AV11" i="41"/>
  <c r="AU11" i="41"/>
  <c r="AV12" i="41"/>
  <c r="AU12" i="41"/>
  <c r="AV61" i="41"/>
  <c r="AU61" i="41"/>
  <c r="AU50" i="41"/>
  <c r="AV50" i="41"/>
  <c r="AV91" i="41"/>
  <c r="AU91" i="41"/>
  <c r="AV89" i="41"/>
  <c r="AU89" i="41"/>
  <c r="AU27" i="41"/>
  <c r="AV27" i="41"/>
  <c r="AV77" i="41"/>
  <c r="AU77" i="41"/>
  <c r="AV44" i="41"/>
  <c r="AU44" i="41"/>
  <c r="AV45" i="41"/>
  <c r="AU45" i="41"/>
  <c r="AV94" i="41"/>
  <c r="AU94" i="41"/>
  <c r="AV23" i="41"/>
  <c r="AU23" i="41"/>
  <c r="AU24" i="41"/>
  <c r="AV24" i="41"/>
  <c r="AV73" i="41"/>
  <c r="AU73" i="41"/>
  <c r="AU62" i="41"/>
  <c r="AV62" i="41"/>
  <c r="AV103" i="41"/>
  <c r="AU103" i="41"/>
  <c r="AV56" i="41"/>
  <c r="AU56" i="41"/>
  <c r="AV57" i="41"/>
  <c r="AU57" i="41"/>
  <c r="AV35" i="41"/>
  <c r="AU35" i="41"/>
  <c r="AU36" i="41"/>
  <c r="AV36" i="41"/>
  <c r="AV85" i="41"/>
  <c r="AU85" i="41"/>
  <c r="AU74" i="41"/>
  <c r="AV74" i="41"/>
  <c r="AU15" i="41"/>
  <c r="AV15" i="41"/>
  <c r="AV75" i="41"/>
  <c r="AU75" i="41"/>
  <c r="AM30" i="41"/>
  <c r="AL30" i="41"/>
  <c r="AL19" i="41"/>
  <c r="AM19" i="41"/>
  <c r="AM44" i="41"/>
  <c r="AL44" i="41"/>
  <c r="AM45" i="41"/>
  <c r="AL45" i="41"/>
  <c r="AL58" i="41"/>
  <c r="AM58" i="41"/>
  <c r="AL83" i="41"/>
  <c r="AM83" i="41"/>
  <c r="AM17" i="41"/>
  <c r="AL17" i="41"/>
  <c r="AM42" i="41"/>
  <c r="AL42" i="41"/>
  <c r="AL31" i="41"/>
  <c r="AM31" i="41"/>
  <c r="AL56" i="41"/>
  <c r="AM56" i="41"/>
  <c r="AM57" i="41"/>
  <c r="AL57" i="41"/>
  <c r="AL70" i="41"/>
  <c r="AM70" i="41"/>
  <c r="AL95" i="41"/>
  <c r="AM95" i="41"/>
  <c r="AM16" i="41"/>
  <c r="AL16" i="41"/>
  <c r="AM54" i="41"/>
  <c r="AL54" i="41"/>
  <c r="AL43" i="41"/>
  <c r="AM43" i="41"/>
  <c r="AL68" i="41"/>
  <c r="AM68" i="41"/>
  <c r="AM69" i="41"/>
  <c r="AL69" i="41"/>
  <c r="AL82" i="41"/>
  <c r="AM82" i="41"/>
  <c r="AM15" i="41"/>
  <c r="AL15" i="41"/>
  <c r="AM29" i="41"/>
  <c r="AL29" i="41"/>
  <c r="AM28" i="41"/>
  <c r="AL28" i="41"/>
  <c r="AM41" i="41"/>
  <c r="AL41" i="41"/>
  <c r="AM66" i="41"/>
  <c r="AL66" i="41"/>
  <c r="AM55" i="41"/>
  <c r="AL55" i="41"/>
  <c r="AL80" i="41"/>
  <c r="AM80" i="41"/>
  <c r="AM81" i="41"/>
  <c r="AL81" i="41"/>
  <c r="AL94" i="41"/>
  <c r="AM94" i="41"/>
  <c r="AM27" i="41"/>
  <c r="AL27" i="41"/>
  <c r="AM40" i="41"/>
  <c r="AL40" i="41"/>
  <c r="AM53" i="41"/>
  <c r="AL53" i="41"/>
  <c r="AM78" i="41"/>
  <c r="AL78" i="41"/>
  <c r="AL67" i="41"/>
  <c r="AM67" i="41"/>
  <c r="AL92" i="41"/>
  <c r="AM92" i="41"/>
  <c r="AM93" i="41"/>
  <c r="AL93" i="41"/>
  <c r="AL12" i="41"/>
  <c r="AM12" i="41"/>
  <c r="AM39" i="41"/>
  <c r="AL39" i="41"/>
  <c r="AL24" i="41"/>
  <c r="AM24" i="41"/>
  <c r="AM51" i="41"/>
  <c r="AL51" i="41"/>
  <c r="AM52" i="41"/>
  <c r="AL52" i="41"/>
  <c r="AM65" i="41"/>
  <c r="AL65" i="41"/>
  <c r="AM90" i="41"/>
  <c r="AL90" i="41"/>
  <c r="AM79" i="41"/>
  <c r="AL79" i="41"/>
  <c r="AM104" i="41"/>
  <c r="AL104" i="41"/>
  <c r="AM105" i="41"/>
  <c r="AL105" i="41"/>
  <c r="AM64" i="41"/>
  <c r="AL64" i="41"/>
  <c r="AM77" i="41"/>
  <c r="AL77" i="41"/>
  <c r="AM102" i="41"/>
  <c r="AL102" i="41"/>
  <c r="AM91" i="41"/>
  <c r="AL91" i="41"/>
  <c r="AL11" i="41"/>
  <c r="AM11" i="41"/>
  <c r="AL36" i="41"/>
  <c r="AM36" i="41"/>
  <c r="AM63" i="41"/>
  <c r="AL63" i="41"/>
  <c r="AM76" i="41"/>
  <c r="AL76" i="41"/>
  <c r="AM89" i="41"/>
  <c r="AL89" i="41"/>
  <c r="AL103" i="41"/>
  <c r="AM103" i="41"/>
  <c r="AM23" i="41"/>
  <c r="AL23" i="41"/>
  <c r="AL48" i="41"/>
  <c r="AM48" i="41"/>
  <c r="AM75" i="41"/>
  <c r="AL75" i="41"/>
  <c r="AM88" i="41"/>
  <c r="AL88" i="41"/>
  <c r="AM101" i="41"/>
  <c r="AL101" i="41"/>
  <c r="AL10" i="41"/>
  <c r="AM10" i="41"/>
  <c r="AL35" i="41"/>
  <c r="AM35" i="41"/>
  <c r="AL60" i="41"/>
  <c r="AM60" i="41"/>
  <c r="AM87" i="41"/>
  <c r="AL87" i="41"/>
  <c r="AM100" i="41"/>
  <c r="AL100" i="41"/>
  <c r="AM8" i="41"/>
  <c r="AL8" i="41"/>
  <c r="AM9" i="41"/>
  <c r="AL9" i="41"/>
  <c r="AL22" i="41"/>
  <c r="AM22" i="41"/>
  <c r="AL47" i="41"/>
  <c r="AM47" i="41"/>
  <c r="AL72" i="41"/>
  <c r="AM72" i="41"/>
  <c r="AM99" i="41"/>
  <c r="AL99" i="41"/>
  <c r="AL20" i="41"/>
  <c r="AM20" i="41"/>
  <c r="AM21" i="41"/>
  <c r="AL21" i="41"/>
  <c r="AL34" i="41"/>
  <c r="AM34" i="41"/>
  <c r="AL59" i="41"/>
  <c r="AM59" i="41"/>
  <c r="AL84" i="41"/>
  <c r="AM84" i="41"/>
  <c r="AM18" i="41"/>
  <c r="AL18" i="41"/>
  <c r="AM7" i="41"/>
  <c r="AL7" i="41"/>
  <c r="AM32" i="41"/>
  <c r="AL32" i="41"/>
  <c r="AM33" i="41"/>
  <c r="AL33" i="41"/>
  <c r="AL46" i="41"/>
  <c r="AM46" i="41"/>
  <c r="AL71" i="41"/>
  <c r="AM71" i="41"/>
  <c r="AL96" i="41"/>
  <c r="AM96" i="41"/>
  <c r="AD48" i="41"/>
  <c r="AC48" i="41"/>
  <c r="AD29" i="41"/>
  <c r="AC29" i="41"/>
  <c r="AD30" i="41"/>
  <c r="AC30" i="41"/>
  <c r="AC67" i="41"/>
  <c r="AD67" i="41"/>
  <c r="AC8" i="41"/>
  <c r="AD8" i="41"/>
  <c r="AD84" i="41"/>
  <c r="AC84" i="41"/>
  <c r="AD15" i="41"/>
  <c r="AC15" i="41"/>
  <c r="AC41" i="41"/>
  <c r="AD41" i="41"/>
  <c r="AD42" i="41"/>
  <c r="AC42" i="41"/>
  <c r="AC79" i="41"/>
  <c r="AD79" i="41"/>
  <c r="AC20" i="41"/>
  <c r="AD20" i="41"/>
  <c r="AD96" i="41"/>
  <c r="AC96" i="41"/>
  <c r="AC92" i="41"/>
  <c r="AD92" i="41"/>
  <c r="AC104" i="41"/>
  <c r="AD104" i="41"/>
  <c r="AD60" i="41"/>
  <c r="AC60" i="41"/>
  <c r="AC55" i="41"/>
  <c r="AD55" i="41"/>
  <c r="AD53" i="41"/>
  <c r="AC53" i="41"/>
  <c r="AD54" i="41"/>
  <c r="AC54" i="41"/>
  <c r="AC91" i="41"/>
  <c r="AD91" i="41"/>
  <c r="AC32" i="41"/>
  <c r="AD32" i="41"/>
  <c r="AD39" i="41"/>
  <c r="AC39" i="41"/>
  <c r="AC65" i="41"/>
  <c r="AD65" i="41"/>
  <c r="AD66" i="41"/>
  <c r="AC66" i="41"/>
  <c r="AC103" i="41"/>
  <c r="AD103" i="41"/>
  <c r="AC44" i="41"/>
  <c r="AD44" i="41"/>
  <c r="AC43" i="41"/>
  <c r="AD43" i="41"/>
  <c r="AD18" i="41"/>
  <c r="AC18" i="41"/>
  <c r="AD27" i="41"/>
  <c r="AC27" i="41"/>
  <c r="AD51" i="41"/>
  <c r="AC51" i="41"/>
  <c r="AC77" i="41"/>
  <c r="AD77" i="41"/>
  <c r="AC56" i="41"/>
  <c r="AD56" i="41"/>
  <c r="AD63" i="41"/>
  <c r="AC63" i="41"/>
  <c r="AD89" i="41"/>
  <c r="AC89" i="41"/>
  <c r="AD90" i="41"/>
  <c r="AC90" i="41"/>
  <c r="AC68" i="41"/>
  <c r="AD68" i="41"/>
  <c r="AC105" i="41"/>
  <c r="AD105" i="41"/>
  <c r="AD87" i="41"/>
  <c r="AC87" i="41"/>
  <c r="AC17" i="41"/>
  <c r="AD17" i="41"/>
  <c r="AD72" i="41"/>
  <c r="AC72" i="41"/>
  <c r="AD78" i="41"/>
  <c r="AC78" i="41"/>
  <c r="AD75" i="41"/>
  <c r="AC75" i="41"/>
  <c r="AC101" i="41"/>
  <c r="AD101" i="41"/>
  <c r="AD102" i="41"/>
  <c r="AC102" i="41"/>
  <c r="AC80" i="41"/>
  <c r="AD80" i="41"/>
  <c r="AD12" i="41"/>
  <c r="AC12" i="41"/>
  <c r="AD24" i="41"/>
  <c r="AC24" i="41"/>
  <c r="AD36" i="41"/>
  <c r="AC36" i="41"/>
  <c r="AC7" i="41"/>
  <c r="AD7" i="41"/>
  <c r="AC19" i="41"/>
  <c r="AD19" i="41"/>
  <c r="AC31" i="41"/>
  <c r="AD31" i="41"/>
  <c r="AD99" i="41"/>
  <c r="AC99" i="41"/>
  <c r="J6" i="40"/>
  <c r="I6" i="40"/>
  <c r="H6" i="40"/>
  <c r="G6" i="40"/>
  <c r="J6" i="42"/>
  <c r="I6" i="42"/>
  <c r="H6" i="42"/>
  <c r="G6" i="42"/>
  <c r="I7" i="38"/>
  <c r="I8" i="38"/>
  <c r="I9" i="38"/>
  <c r="I10" i="38"/>
  <c r="I11" i="38"/>
  <c r="I12" i="38"/>
  <c r="I13" i="38"/>
  <c r="I14" i="38"/>
  <c r="I15" i="38"/>
  <c r="I16" i="38"/>
  <c r="I17" i="38"/>
  <c r="I18" i="38"/>
  <c r="I19" i="38"/>
  <c r="I20" i="38"/>
  <c r="I21" i="38"/>
  <c r="I22" i="38"/>
  <c r="I23" i="38"/>
  <c r="I24" i="38"/>
  <c r="I25" i="38"/>
  <c r="I26" i="38"/>
  <c r="I27" i="38"/>
  <c r="I28" i="38"/>
  <c r="I29" i="38"/>
  <c r="I30" i="38"/>
  <c r="I31" i="38"/>
  <c r="I32" i="38"/>
  <c r="I33" i="38"/>
  <c r="I34" i="38"/>
  <c r="I35" i="38"/>
  <c r="I36" i="38"/>
  <c r="I37" i="38"/>
  <c r="I38" i="38"/>
  <c r="I39" i="38"/>
  <c r="I40" i="38"/>
  <c r="I41" i="38"/>
  <c r="I42" i="38"/>
  <c r="I43" i="38"/>
  <c r="I44" i="38"/>
  <c r="I45" i="38"/>
  <c r="I46" i="38"/>
  <c r="I47" i="38"/>
  <c r="I48" i="38"/>
  <c r="I49" i="38"/>
  <c r="I50" i="38"/>
  <c r="I51" i="38"/>
  <c r="I52" i="38"/>
  <c r="I53" i="38"/>
  <c r="I54" i="38"/>
  <c r="I55" i="38"/>
  <c r="I56" i="38"/>
  <c r="I57" i="38"/>
  <c r="I58" i="38"/>
  <c r="I59" i="38"/>
  <c r="I60" i="38"/>
  <c r="I61" i="38"/>
  <c r="I62" i="38"/>
  <c r="I63" i="38"/>
  <c r="I64" i="38"/>
  <c r="I65" i="38"/>
  <c r="I66" i="38"/>
  <c r="I67" i="38"/>
  <c r="I68" i="38"/>
  <c r="I69" i="38"/>
  <c r="I70" i="38"/>
  <c r="I71" i="38"/>
  <c r="I72" i="38"/>
  <c r="I73" i="38"/>
  <c r="I74" i="38"/>
  <c r="I75" i="38"/>
  <c r="I76" i="38"/>
  <c r="I77" i="38"/>
  <c r="I78" i="38"/>
  <c r="I79" i="38"/>
  <c r="I80" i="38"/>
  <c r="I81" i="38"/>
  <c r="I82" i="38"/>
  <c r="I83" i="38"/>
  <c r="I84" i="38"/>
  <c r="I85" i="38"/>
  <c r="I86" i="38"/>
  <c r="I87" i="38"/>
  <c r="I88" i="38"/>
  <c r="I89" i="38"/>
  <c r="I90" i="38"/>
  <c r="I91" i="38"/>
  <c r="I92" i="38"/>
  <c r="I93" i="38"/>
  <c r="I94" i="38"/>
  <c r="I95" i="38"/>
  <c r="I96" i="38"/>
  <c r="I97" i="38"/>
  <c r="I98" i="38"/>
  <c r="I99" i="38"/>
  <c r="I100" i="38"/>
  <c r="I101" i="38"/>
  <c r="I102" i="38"/>
  <c r="I103" i="38"/>
  <c r="I104" i="38"/>
  <c r="I105" i="38"/>
  <c r="I6" i="38"/>
  <c r="C110" i="42"/>
  <c r="A2" i="40"/>
  <c r="A2" i="42"/>
  <c r="A3" i="41"/>
  <c r="Y3" i="41"/>
  <c r="AW83" i="41" l="1"/>
  <c r="AW84" i="41"/>
  <c r="F105" i="40"/>
  <c r="E105" i="40"/>
  <c r="D105" i="40"/>
  <c r="C105" i="40"/>
  <c r="B105" i="40"/>
  <c r="A105" i="40"/>
  <c r="F104" i="40"/>
  <c r="E104" i="40"/>
  <c r="D104" i="40"/>
  <c r="C104" i="40"/>
  <c r="B104" i="40"/>
  <c r="A104" i="40"/>
  <c r="F103" i="40"/>
  <c r="E103" i="40"/>
  <c r="D103" i="40"/>
  <c r="C103" i="40"/>
  <c r="B103" i="40"/>
  <c r="A103" i="40"/>
  <c r="F102" i="40"/>
  <c r="E102" i="40"/>
  <c r="D102" i="40"/>
  <c r="C102" i="40"/>
  <c r="B102" i="40"/>
  <c r="A102" i="40"/>
  <c r="F101" i="40"/>
  <c r="E101" i="40"/>
  <c r="D101" i="40"/>
  <c r="C101" i="40"/>
  <c r="B101" i="40"/>
  <c r="A101" i="40"/>
  <c r="F100" i="40"/>
  <c r="E100" i="40"/>
  <c r="D100" i="40"/>
  <c r="C100" i="40"/>
  <c r="B100" i="40"/>
  <c r="A100" i="40"/>
  <c r="F99" i="40"/>
  <c r="E99" i="40"/>
  <c r="D99" i="40"/>
  <c r="C99" i="40"/>
  <c r="B99" i="40"/>
  <c r="A99" i="40"/>
  <c r="F98" i="40"/>
  <c r="E98" i="40"/>
  <c r="D98" i="40"/>
  <c r="C98" i="40"/>
  <c r="B98" i="40"/>
  <c r="A98" i="40"/>
  <c r="F97" i="40"/>
  <c r="E97" i="40"/>
  <c r="D97" i="40"/>
  <c r="C97" i="40"/>
  <c r="B97" i="40"/>
  <c r="A97" i="40"/>
  <c r="F96" i="40"/>
  <c r="E96" i="40"/>
  <c r="D96" i="40"/>
  <c r="C96" i="40"/>
  <c r="B96" i="40"/>
  <c r="A96" i="40"/>
  <c r="F95" i="40"/>
  <c r="E95" i="40"/>
  <c r="D95" i="40"/>
  <c r="C95" i="40"/>
  <c r="B95" i="40"/>
  <c r="A95" i="40"/>
  <c r="F94" i="40"/>
  <c r="E94" i="40"/>
  <c r="D94" i="40"/>
  <c r="C94" i="40"/>
  <c r="B94" i="40"/>
  <c r="A94" i="40"/>
  <c r="F93" i="40"/>
  <c r="E93" i="40"/>
  <c r="D93" i="40"/>
  <c r="C93" i="40"/>
  <c r="B93" i="40"/>
  <c r="A93" i="40"/>
  <c r="F92" i="40"/>
  <c r="E92" i="40"/>
  <c r="D92" i="40"/>
  <c r="C92" i="40"/>
  <c r="B92" i="40"/>
  <c r="A92" i="40"/>
  <c r="F91" i="40"/>
  <c r="E91" i="40"/>
  <c r="D91" i="40"/>
  <c r="C91" i="40"/>
  <c r="B91" i="40"/>
  <c r="A91" i="40"/>
  <c r="F90" i="40"/>
  <c r="E90" i="40"/>
  <c r="D90" i="40"/>
  <c r="C90" i="40"/>
  <c r="B90" i="40"/>
  <c r="A90" i="40"/>
  <c r="F89" i="40"/>
  <c r="E89" i="40"/>
  <c r="D89" i="40"/>
  <c r="C89" i="40"/>
  <c r="B89" i="40"/>
  <c r="A89" i="40"/>
  <c r="F88" i="40"/>
  <c r="E88" i="40"/>
  <c r="D88" i="40"/>
  <c r="C88" i="40"/>
  <c r="B88" i="40"/>
  <c r="A88" i="40"/>
  <c r="F87" i="40"/>
  <c r="E87" i="40"/>
  <c r="D87" i="40"/>
  <c r="C87" i="40"/>
  <c r="B87" i="40"/>
  <c r="A87" i="40"/>
  <c r="F86" i="40"/>
  <c r="E86" i="40"/>
  <c r="D86" i="40"/>
  <c r="C86" i="40"/>
  <c r="B86" i="40"/>
  <c r="A86" i="40"/>
  <c r="F85" i="40"/>
  <c r="E85" i="40"/>
  <c r="D85" i="40"/>
  <c r="C85" i="40"/>
  <c r="B85" i="40"/>
  <c r="A85" i="40"/>
  <c r="F84" i="40"/>
  <c r="E84" i="40"/>
  <c r="D84" i="40"/>
  <c r="C84" i="40"/>
  <c r="B84" i="40"/>
  <c r="A84" i="40"/>
  <c r="F83" i="40"/>
  <c r="E83" i="40"/>
  <c r="D83" i="40"/>
  <c r="C83" i="40"/>
  <c r="B83" i="40"/>
  <c r="A83" i="40"/>
  <c r="F82" i="40"/>
  <c r="E82" i="40"/>
  <c r="D82" i="40"/>
  <c r="C82" i="40"/>
  <c r="B82" i="40"/>
  <c r="A82" i="40"/>
  <c r="F81" i="40"/>
  <c r="E81" i="40"/>
  <c r="D81" i="40"/>
  <c r="C81" i="40"/>
  <c r="B81" i="40"/>
  <c r="A81" i="40"/>
  <c r="F80" i="40"/>
  <c r="E80" i="40"/>
  <c r="D80" i="40"/>
  <c r="C80" i="40"/>
  <c r="B80" i="40"/>
  <c r="A80" i="40"/>
  <c r="F79" i="40"/>
  <c r="E79" i="40"/>
  <c r="D79" i="40"/>
  <c r="C79" i="40"/>
  <c r="B79" i="40"/>
  <c r="A79" i="40"/>
  <c r="F78" i="40"/>
  <c r="E78" i="40"/>
  <c r="D78" i="40"/>
  <c r="C78" i="40"/>
  <c r="B78" i="40"/>
  <c r="A78" i="40"/>
  <c r="F77" i="40"/>
  <c r="E77" i="40"/>
  <c r="D77" i="40"/>
  <c r="C77" i="40"/>
  <c r="B77" i="40"/>
  <c r="A77" i="40"/>
  <c r="F76" i="40"/>
  <c r="E76" i="40"/>
  <c r="D76" i="40"/>
  <c r="C76" i="40"/>
  <c r="B76" i="40"/>
  <c r="A76" i="40"/>
  <c r="F75" i="40"/>
  <c r="E75" i="40"/>
  <c r="D75" i="40"/>
  <c r="C75" i="40"/>
  <c r="B75" i="40"/>
  <c r="A75" i="40"/>
  <c r="F74" i="40"/>
  <c r="E74" i="40"/>
  <c r="D74" i="40"/>
  <c r="C74" i="40"/>
  <c r="B74" i="40"/>
  <c r="A74" i="40"/>
  <c r="F73" i="40"/>
  <c r="E73" i="40"/>
  <c r="D73" i="40"/>
  <c r="C73" i="40"/>
  <c r="B73" i="40"/>
  <c r="A73" i="40"/>
  <c r="F72" i="40"/>
  <c r="E72" i="40"/>
  <c r="D72" i="40"/>
  <c r="C72" i="40"/>
  <c r="B72" i="40"/>
  <c r="A72" i="40"/>
  <c r="F71" i="40"/>
  <c r="E71" i="40"/>
  <c r="D71" i="40"/>
  <c r="C71" i="40"/>
  <c r="B71" i="40"/>
  <c r="A71" i="40"/>
  <c r="F70" i="40"/>
  <c r="E70" i="40"/>
  <c r="D70" i="40"/>
  <c r="C70" i="40"/>
  <c r="B70" i="40"/>
  <c r="A70" i="40"/>
  <c r="F69" i="40"/>
  <c r="E69" i="40"/>
  <c r="D69" i="40"/>
  <c r="C69" i="40"/>
  <c r="B69" i="40"/>
  <c r="A69" i="40"/>
  <c r="F68" i="40"/>
  <c r="E68" i="40"/>
  <c r="D68" i="40"/>
  <c r="C68" i="40"/>
  <c r="B68" i="40"/>
  <c r="A68" i="40"/>
  <c r="F67" i="40"/>
  <c r="E67" i="40"/>
  <c r="D67" i="40"/>
  <c r="C67" i="40"/>
  <c r="B67" i="40"/>
  <c r="A67" i="40"/>
  <c r="F66" i="40"/>
  <c r="E66" i="40"/>
  <c r="D66" i="40"/>
  <c r="C66" i="40"/>
  <c r="B66" i="40"/>
  <c r="A66" i="40"/>
  <c r="F65" i="40"/>
  <c r="E65" i="40"/>
  <c r="D65" i="40"/>
  <c r="C65" i="40"/>
  <c r="B65" i="40"/>
  <c r="A65" i="40"/>
  <c r="F64" i="40"/>
  <c r="E64" i="40"/>
  <c r="D64" i="40"/>
  <c r="C64" i="40"/>
  <c r="B64" i="40"/>
  <c r="A64" i="40"/>
  <c r="F63" i="40"/>
  <c r="E63" i="40"/>
  <c r="D63" i="40"/>
  <c r="C63" i="40"/>
  <c r="B63" i="40"/>
  <c r="A63" i="40"/>
  <c r="F62" i="40"/>
  <c r="E62" i="40"/>
  <c r="D62" i="40"/>
  <c r="C62" i="40"/>
  <c r="B62" i="40"/>
  <c r="A62" i="40"/>
  <c r="F61" i="40"/>
  <c r="E61" i="40"/>
  <c r="D61" i="40"/>
  <c r="C61" i="40"/>
  <c r="B61" i="40"/>
  <c r="A61" i="40"/>
  <c r="F60" i="40"/>
  <c r="E60" i="40"/>
  <c r="D60" i="40"/>
  <c r="C60" i="40"/>
  <c r="B60" i="40"/>
  <c r="A60" i="40"/>
  <c r="F59" i="40"/>
  <c r="E59" i="40"/>
  <c r="D59" i="40"/>
  <c r="C59" i="40"/>
  <c r="B59" i="40"/>
  <c r="A59" i="40"/>
  <c r="F58" i="40"/>
  <c r="E58" i="40"/>
  <c r="D58" i="40"/>
  <c r="C58" i="40"/>
  <c r="B58" i="40"/>
  <c r="A58" i="40"/>
  <c r="F57" i="40"/>
  <c r="E57" i="40"/>
  <c r="D57" i="40"/>
  <c r="C57" i="40"/>
  <c r="B57" i="40"/>
  <c r="A57" i="40"/>
  <c r="F56" i="40"/>
  <c r="E56" i="40"/>
  <c r="D56" i="40"/>
  <c r="C56" i="40"/>
  <c r="B56" i="40"/>
  <c r="A56" i="40"/>
  <c r="F55" i="40"/>
  <c r="E55" i="40"/>
  <c r="D55" i="40"/>
  <c r="C55" i="40"/>
  <c r="B55" i="40"/>
  <c r="A55" i="40"/>
  <c r="F54" i="40"/>
  <c r="E54" i="40"/>
  <c r="D54" i="40"/>
  <c r="C54" i="40"/>
  <c r="B54" i="40"/>
  <c r="A54" i="40"/>
  <c r="F53" i="40"/>
  <c r="E53" i="40"/>
  <c r="D53" i="40"/>
  <c r="C53" i="40"/>
  <c r="B53" i="40"/>
  <c r="A53" i="40"/>
  <c r="F52" i="40"/>
  <c r="E52" i="40"/>
  <c r="D52" i="40"/>
  <c r="C52" i="40"/>
  <c r="B52" i="40"/>
  <c r="A52" i="40"/>
  <c r="F51" i="40"/>
  <c r="E51" i="40"/>
  <c r="D51" i="40"/>
  <c r="C51" i="40"/>
  <c r="B51" i="40"/>
  <c r="A51" i="40"/>
  <c r="F50" i="40"/>
  <c r="E50" i="40"/>
  <c r="D50" i="40"/>
  <c r="C50" i="40"/>
  <c r="B50" i="40"/>
  <c r="A50" i="40"/>
  <c r="F49" i="40"/>
  <c r="E49" i="40"/>
  <c r="D49" i="40"/>
  <c r="C49" i="40"/>
  <c r="B49" i="40"/>
  <c r="A49" i="40"/>
  <c r="F48" i="40"/>
  <c r="E48" i="40"/>
  <c r="D48" i="40"/>
  <c r="C48" i="40"/>
  <c r="B48" i="40"/>
  <c r="A48" i="40"/>
  <c r="F47" i="40"/>
  <c r="E47" i="40"/>
  <c r="D47" i="40"/>
  <c r="C47" i="40"/>
  <c r="B47" i="40"/>
  <c r="A47" i="40"/>
  <c r="F46" i="40"/>
  <c r="E46" i="40"/>
  <c r="D46" i="40"/>
  <c r="C46" i="40"/>
  <c r="B46" i="40"/>
  <c r="A46" i="40"/>
  <c r="F45" i="40"/>
  <c r="E45" i="40"/>
  <c r="D45" i="40"/>
  <c r="C45" i="40"/>
  <c r="B45" i="40"/>
  <c r="A45" i="40"/>
  <c r="F44" i="40"/>
  <c r="E44" i="40"/>
  <c r="D44" i="40"/>
  <c r="C44" i="40"/>
  <c r="B44" i="40"/>
  <c r="A44" i="40"/>
  <c r="F43" i="40"/>
  <c r="E43" i="40"/>
  <c r="D43" i="40"/>
  <c r="C43" i="40"/>
  <c r="B43" i="40"/>
  <c r="A43" i="40"/>
  <c r="F42" i="40"/>
  <c r="E42" i="40"/>
  <c r="D42" i="40"/>
  <c r="C42" i="40"/>
  <c r="B42" i="40"/>
  <c r="A42" i="40"/>
  <c r="F41" i="40"/>
  <c r="E41" i="40"/>
  <c r="D41" i="40"/>
  <c r="C41" i="40"/>
  <c r="B41" i="40"/>
  <c r="A41" i="40"/>
  <c r="F40" i="40"/>
  <c r="E40" i="40"/>
  <c r="D40" i="40"/>
  <c r="C40" i="40"/>
  <c r="B40" i="40"/>
  <c r="A40" i="40"/>
  <c r="F39" i="40"/>
  <c r="E39" i="40"/>
  <c r="D39" i="40"/>
  <c r="C39" i="40"/>
  <c r="B39" i="40"/>
  <c r="A39" i="40"/>
  <c r="F38" i="40"/>
  <c r="E38" i="40"/>
  <c r="D38" i="40"/>
  <c r="C38" i="40"/>
  <c r="B38" i="40"/>
  <c r="A38" i="40"/>
  <c r="F37" i="40"/>
  <c r="E37" i="40"/>
  <c r="D37" i="40"/>
  <c r="C37" i="40"/>
  <c r="B37" i="40"/>
  <c r="A37" i="40"/>
  <c r="F36" i="40"/>
  <c r="E36" i="40"/>
  <c r="D36" i="40"/>
  <c r="C36" i="40"/>
  <c r="B36" i="40"/>
  <c r="A36" i="40"/>
  <c r="F35" i="40"/>
  <c r="E35" i="40"/>
  <c r="D35" i="40"/>
  <c r="C35" i="40"/>
  <c r="B35" i="40"/>
  <c r="A35" i="40"/>
  <c r="F34" i="40"/>
  <c r="E34" i="40"/>
  <c r="D34" i="40"/>
  <c r="C34" i="40"/>
  <c r="B34" i="40"/>
  <c r="A34" i="40"/>
  <c r="F33" i="40"/>
  <c r="E33" i="40"/>
  <c r="D33" i="40"/>
  <c r="C33" i="40"/>
  <c r="B33" i="40"/>
  <c r="A33" i="40"/>
  <c r="F32" i="40"/>
  <c r="E32" i="40"/>
  <c r="D32" i="40"/>
  <c r="C32" i="40"/>
  <c r="B32" i="40"/>
  <c r="A32" i="40"/>
  <c r="F31" i="40"/>
  <c r="E31" i="40"/>
  <c r="D31" i="40"/>
  <c r="C31" i="40"/>
  <c r="B31" i="40"/>
  <c r="A31" i="40"/>
  <c r="F30" i="40"/>
  <c r="E30" i="40"/>
  <c r="D30" i="40"/>
  <c r="C30" i="40"/>
  <c r="B30" i="40"/>
  <c r="A30" i="40"/>
  <c r="F29" i="40"/>
  <c r="E29" i="40"/>
  <c r="D29" i="40"/>
  <c r="C29" i="40"/>
  <c r="B29" i="40"/>
  <c r="A29" i="40"/>
  <c r="F28" i="40"/>
  <c r="E28" i="40"/>
  <c r="D28" i="40"/>
  <c r="C28" i="40"/>
  <c r="B28" i="40"/>
  <c r="A28" i="40"/>
  <c r="F27" i="40"/>
  <c r="E27" i="40"/>
  <c r="D27" i="40"/>
  <c r="C27" i="40"/>
  <c r="B27" i="40"/>
  <c r="A27" i="40"/>
  <c r="F26" i="40"/>
  <c r="E26" i="40"/>
  <c r="D26" i="40"/>
  <c r="C26" i="40"/>
  <c r="B26" i="40"/>
  <c r="A26" i="40"/>
  <c r="F25" i="40"/>
  <c r="E25" i="40"/>
  <c r="D25" i="40"/>
  <c r="C25" i="40"/>
  <c r="B25" i="40"/>
  <c r="A25" i="40"/>
  <c r="F24" i="40"/>
  <c r="E24" i="40"/>
  <c r="D24" i="40"/>
  <c r="C24" i="40"/>
  <c r="B24" i="40"/>
  <c r="A24" i="40"/>
  <c r="F23" i="40"/>
  <c r="E23" i="40"/>
  <c r="D23" i="40"/>
  <c r="C23" i="40"/>
  <c r="B23" i="40"/>
  <c r="A23" i="40"/>
  <c r="F22" i="40"/>
  <c r="E22" i="40"/>
  <c r="D22" i="40"/>
  <c r="C22" i="40"/>
  <c r="B22" i="40"/>
  <c r="A22" i="40"/>
  <c r="F21" i="40"/>
  <c r="E21" i="40"/>
  <c r="D21" i="40"/>
  <c r="C21" i="40"/>
  <c r="B21" i="40"/>
  <c r="A21" i="40"/>
  <c r="F20" i="40"/>
  <c r="E20" i="40"/>
  <c r="D20" i="40"/>
  <c r="C20" i="40"/>
  <c r="B20" i="40"/>
  <c r="A20" i="40"/>
  <c r="F19" i="40"/>
  <c r="E19" i="40"/>
  <c r="D19" i="40"/>
  <c r="C19" i="40"/>
  <c r="B19" i="40"/>
  <c r="A19" i="40"/>
  <c r="F18" i="40"/>
  <c r="E18" i="40"/>
  <c r="D18" i="40"/>
  <c r="C18" i="40"/>
  <c r="B18" i="40"/>
  <c r="A18" i="40"/>
  <c r="F17" i="40"/>
  <c r="E17" i="40"/>
  <c r="D17" i="40"/>
  <c r="C17" i="40"/>
  <c r="B17" i="40"/>
  <c r="A17" i="40"/>
  <c r="F16" i="40"/>
  <c r="E16" i="40"/>
  <c r="D16" i="40"/>
  <c r="C16" i="40"/>
  <c r="B16" i="40"/>
  <c r="A16" i="40"/>
  <c r="F15" i="40"/>
  <c r="E15" i="40"/>
  <c r="D15" i="40"/>
  <c r="C15" i="40"/>
  <c r="B15" i="40"/>
  <c r="A15" i="40"/>
  <c r="F14" i="40"/>
  <c r="E14" i="40"/>
  <c r="D14" i="40"/>
  <c r="C14" i="40"/>
  <c r="B14" i="40"/>
  <c r="A14" i="40"/>
  <c r="F13" i="40"/>
  <c r="E13" i="40"/>
  <c r="D13" i="40"/>
  <c r="C13" i="40"/>
  <c r="B13" i="40"/>
  <c r="A13" i="40"/>
  <c r="F12" i="40"/>
  <c r="E12" i="40"/>
  <c r="D12" i="40"/>
  <c r="C12" i="40"/>
  <c r="B12" i="40"/>
  <c r="A12" i="40"/>
  <c r="F11" i="40"/>
  <c r="E11" i="40"/>
  <c r="D11" i="40"/>
  <c r="C11" i="40"/>
  <c r="B11" i="40"/>
  <c r="A11" i="40"/>
  <c r="F10" i="40"/>
  <c r="E10" i="40"/>
  <c r="D10" i="40"/>
  <c r="C10" i="40"/>
  <c r="B10" i="40"/>
  <c r="A10" i="40"/>
  <c r="F9" i="40"/>
  <c r="E9" i="40"/>
  <c r="D9" i="40"/>
  <c r="C9" i="40"/>
  <c r="B9" i="40"/>
  <c r="A9" i="40"/>
  <c r="F8" i="40"/>
  <c r="E8" i="40"/>
  <c r="D8" i="40"/>
  <c r="C8" i="40"/>
  <c r="B8" i="40"/>
  <c r="A8" i="40"/>
  <c r="F7" i="40"/>
  <c r="E7" i="40"/>
  <c r="D7" i="40"/>
  <c r="C7" i="40"/>
  <c r="B7" i="40"/>
  <c r="A7" i="40"/>
  <c r="F105" i="42"/>
  <c r="E105" i="42"/>
  <c r="D105" i="42"/>
  <c r="C105" i="42"/>
  <c r="B105" i="42"/>
  <c r="A105" i="42"/>
  <c r="F104" i="42"/>
  <c r="E104" i="42"/>
  <c r="D104" i="42"/>
  <c r="C104" i="42"/>
  <c r="B104" i="42"/>
  <c r="A104" i="42"/>
  <c r="F103" i="42"/>
  <c r="E103" i="42"/>
  <c r="D103" i="42"/>
  <c r="C103" i="42"/>
  <c r="B103" i="42"/>
  <c r="A103" i="42"/>
  <c r="F102" i="42"/>
  <c r="E102" i="42"/>
  <c r="D102" i="42"/>
  <c r="C102" i="42"/>
  <c r="B102" i="42"/>
  <c r="A102" i="42"/>
  <c r="F101" i="42"/>
  <c r="E101" i="42"/>
  <c r="D101" i="42"/>
  <c r="C101" i="42"/>
  <c r="B101" i="42"/>
  <c r="A101" i="42"/>
  <c r="F100" i="42"/>
  <c r="E100" i="42"/>
  <c r="D100" i="42"/>
  <c r="C100" i="42"/>
  <c r="B100" i="42"/>
  <c r="A100" i="42"/>
  <c r="F99" i="42"/>
  <c r="E99" i="42"/>
  <c r="D99" i="42"/>
  <c r="C99" i="42"/>
  <c r="B99" i="42"/>
  <c r="A99" i="42"/>
  <c r="F98" i="42"/>
  <c r="E98" i="42"/>
  <c r="D98" i="42"/>
  <c r="C98" i="42"/>
  <c r="B98" i="42"/>
  <c r="A98" i="42"/>
  <c r="F97" i="42"/>
  <c r="E97" i="42"/>
  <c r="D97" i="42"/>
  <c r="C97" i="42"/>
  <c r="B97" i="42"/>
  <c r="A97" i="42"/>
  <c r="F96" i="42"/>
  <c r="E96" i="42"/>
  <c r="D96" i="42"/>
  <c r="C96" i="42"/>
  <c r="B96" i="42"/>
  <c r="A96" i="42"/>
  <c r="F95" i="42"/>
  <c r="E95" i="42"/>
  <c r="D95" i="42"/>
  <c r="C95" i="42"/>
  <c r="B95" i="42"/>
  <c r="A95" i="42"/>
  <c r="F94" i="42"/>
  <c r="E94" i="42"/>
  <c r="D94" i="42"/>
  <c r="C94" i="42"/>
  <c r="B94" i="42"/>
  <c r="A94" i="42"/>
  <c r="F93" i="42"/>
  <c r="E93" i="42"/>
  <c r="D93" i="42"/>
  <c r="C93" i="42"/>
  <c r="B93" i="42"/>
  <c r="A93" i="42"/>
  <c r="F92" i="42"/>
  <c r="E92" i="42"/>
  <c r="D92" i="42"/>
  <c r="C92" i="42"/>
  <c r="B92" i="42"/>
  <c r="A92" i="42"/>
  <c r="F91" i="42"/>
  <c r="E91" i="42"/>
  <c r="D91" i="42"/>
  <c r="C91" i="42"/>
  <c r="B91" i="42"/>
  <c r="A91" i="42"/>
  <c r="F90" i="42"/>
  <c r="E90" i="42"/>
  <c r="D90" i="42"/>
  <c r="C90" i="42"/>
  <c r="B90" i="42"/>
  <c r="A90" i="42"/>
  <c r="F89" i="42"/>
  <c r="E89" i="42"/>
  <c r="D89" i="42"/>
  <c r="C89" i="42"/>
  <c r="B89" i="42"/>
  <c r="A89" i="42"/>
  <c r="F88" i="42"/>
  <c r="E88" i="42"/>
  <c r="D88" i="42"/>
  <c r="C88" i="42"/>
  <c r="B88" i="42"/>
  <c r="A88" i="42"/>
  <c r="F87" i="42"/>
  <c r="E87" i="42"/>
  <c r="D87" i="42"/>
  <c r="C87" i="42"/>
  <c r="B87" i="42"/>
  <c r="A87" i="42"/>
  <c r="F86" i="42"/>
  <c r="E86" i="42"/>
  <c r="D86" i="42"/>
  <c r="C86" i="42"/>
  <c r="B86" i="42"/>
  <c r="A86" i="42"/>
  <c r="F85" i="42"/>
  <c r="E85" i="42"/>
  <c r="D85" i="42"/>
  <c r="C85" i="42"/>
  <c r="B85" i="42"/>
  <c r="A85" i="42"/>
  <c r="F84" i="42"/>
  <c r="E84" i="42"/>
  <c r="D84" i="42"/>
  <c r="C84" i="42"/>
  <c r="B84" i="42"/>
  <c r="A84" i="42"/>
  <c r="F83" i="42"/>
  <c r="E83" i="42"/>
  <c r="D83" i="42"/>
  <c r="C83" i="42"/>
  <c r="B83" i="42"/>
  <c r="A83" i="42"/>
  <c r="F82" i="42"/>
  <c r="E82" i="42"/>
  <c r="D82" i="42"/>
  <c r="C82" i="42"/>
  <c r="B82" i="42"/>
  <c r="A82" i="42"/>
  <c r="F81" i="42"/>
  <c r="E81" i="42"/>
  <c r="D81" i="42"/>
  <c r="C81" i="42"/>
  <c r="B81" i="42"/>
  <c r="A81" i="42"/>
  <c r="F80" i="42"/>
  <c r="E80" i="42"/>
  <c r="D80" i="42"/>
  <c r="C80" i="42"/>
  <c r="B80" i="42"/>
  <c r="A80" i="42"/>
  <c r="F79" i="42"/>
  <c r="E79" i="42"/>
  <c r="D79" i="42"/>
  <c r="C79" i="42"/>
  <c r="B79" i="42"/>
  <c r="A79" i="42"/>
  <c r="F78" i="42"/>
  <c r="E78" i="42"/>
  <c r="D78" i="42"/>
  <c r="C78" i="42"/>
  <c r="B78" i="42"/>
  <c r="A78" i="42"/>
  <c r="F77" i="42"/>
  <c r="E77" i="42"/>
  <c r="D77" i="42"/>
  <c r="C77" i="42"/>
  <c r="B77" i="42"/>
  <c r="A77" i="42"/>
  <c r="F76" i="42"/>
  <c r="E76" i="42"/>
  <c r="D76" i="42"/>
  <c r="C76" i="42"/>
  <c r="B76" i="42"/>
  <c r="A76" i="42"/>
  <c r="F75" i="42"/>
  <c r="E75" i="42"/>
  <c r="D75" i="42"/>
  <c r="C75" i="42"/>
  <c r="B75" i="42"/>
  <c r="A75" i="42"/>
  <c r="F74" i="42"/>
  <c r="E74" i="42"/>
  <c r="D74" i="42"/>
  <c r="C74" i="42"/>
  <c r="B74" i="42"/>
  <c r="A74" i="42"/>
  <c r="F73" i="42"/>
  <c r="E73" i="42"/>
  <c r="D73" i="42"/>
  <c r="C73" i="42"/>
  <c r="B73" i="42"/>
  <c r="A73" i="42"/>
  <c r="F72" i="42"/>
  <c r="E72" i="42"/>
  <c r="D72" i="42"/>
  <c r="C72" i="42"/>
  <c r="B72" i="42"/>
  <c r="A72" i="42"/>
  <c r="F71" i="42"/>
  <c r="E71" i="42"/>
  <c r="D71" i="42"/>
  <c r="C71" i="42"/>
  <c r="B71" i="42"/>
  <c r="A71" i="42"/>
  <c r="F70" i="42"/>
  <c r="E70" i="42"/>
  <c r="D70" i="42"/>
  <c r="C70" i="42"/>
  <c r="B70" i="42"/>
  <c r="A70" i="42"/>
  <c r="F69" i="42"/>
  <c r="E69" i="42"/>
  <c r="D69" i="42"/>
  <c r="C69" i="42"/>
  <c r="B69" i="42"/>
  <c r="A69" i="42"/>
  <c r="F68" i="42"/>
  <c r="E68" i="42"/>
  <c r="D68" i="42"/>
  <c r="C68" i="42"/>
  <c r="B68" i="42"/>
  <c r="A68" i="42"/>
  <c r="F67" i="42"/>
  <c r="E67" i="42"/>
  <c r="D67" i="42"/>
  <c r="C67" i="42"/>
  <c r="B67" i="42"/>
  <c r="A67" i="42"/>
  <c r="F66" i="42"/>
  <c r="E66" i="42"/>
  <c r="D66" i="42"/>
  <c r="C66" i="42"/>
  <c r="B66" i="42"/>
  <c r="A66" i="42"/>
  <c r="F65" i="42"/>
  <c r="E65" i="42"/>
  <c r="D65" i="42"/>
  <c r="C65" i="42"/>
  <c r="B65" i="42"/>
  <c r="A65" i="42"/>
  <c r="F64" i="42"/>
  <c r="E64" i="42"/>
  <c r="D64" i="42"/>
  <c r="C64" i="42"/>
  <c r="B64" i="42"/>
  <c r="A64" i="42"/>
  <c r="F63" i="42"/>
  <c r="E63" i="42"/>
  <c r="D63" i="42"/>
  <c r="C63" i="42"/>
  <c r="B63" i="42"/>
  <c r="A63" i="42"/>
  <c r="F62" i="42"/>
  <c r="E62" i="42"/>
  <c r="D62" i="42"/>
  <c r="C62" i="42"/>
  <c r="B62" i="42"/>
  <c r="A62" i="42"/>
  <c r="F61" i="42"/>
  <c r="E61" i="42"/>
  <c r="D61" i="42"/>
  <c r="C61" i="42"/>
  <c r="B61" i="42"/>
  <c r="A61" i="42"/>
  <c r="F60" i="42"/>
  <c r="E60" i="42"/>
  <c r="D60" i="42"/>
  <c r="C60" i="42"/>
  <c r="B60" i="42"/>
  <c r="A60" i="42"/>
  <c r="F59" i="42"/>
  <c r="E59" i="42"/>
  <c r="D59" i="42"/>
  <c r="C59" i="42"/>
  <c r="B59" i="42"/>
  <c r="A59" i="42"/>
  <c r="F58" i="42"/>
  <c r="E58" i="42"/>
  <c r="D58" i="42"/>
  <c r="C58" i="42"/>
  <c r="B58" i="42"/>
  <c r="A58" i="42"/>
  <c r="F57" i="42"/>
  <c r="E57" i="42"/>
  <c r="D57" i="42"/>
  <c r="C57" i="42"/>
  <c r="B57" i="42"/>
  <c r="A57" i="42"/>
  <c r="F56" i="42"/>
  <c r="E56" i="42"/>
  <c r="D56" i="42"/>
  <c r="C56" i="42"/>
  <c r="B56" i="42"/>
  <c r="A56" i="42"/>
  <c r="F55" i="42"/>
  <c r="E55" i="42"/>
  <c r="D55" i="42"/>
  <c r="C55" i="42"/>
  <c r="B55" i="42"/>
  <c r="A55" i="42"/>
  <c r="F54" i="42"/>
  <c r="E54" i="42"/>
  <c r="D54" i="42"/>
  <c r="C54" i="42"/>
  <c r="B54" i="42"/>
  <c r="A54" i="42"/>
  <c r="F53" i="42"/>
  <c r="E53" i="42"/>
  <c r="D53" i="42"/>
  <c r="C53" i="42"/>
  <c r="B53" i="42"/>
  <c r="A53" i="42"/>
  <c r="F52" i="42"/>
  <c r="E52" i="42"/>
  <c r="D52" i="42"/>
  <c r="C52" i="42"/>
  <c r="B52" i="42"/>
  <c r="A52" i="42"/>
  <c r="F51" i="42"/>
  <c r="E51" i="42"/>
  <c r="D51" i="42"/>
  <c r="C51" i="42"/>
  <c r="B51" i="42"/>
  <c r="A51" i="42"/>
  <c r="F50" i="42"/>
  <c r="E50" i="42"/>
  <c r="D50" i="42"/>
  <c r="C50" i="42"/>
  <c r="B50" i="42"/>
  <c r="A50" i="42"/>
  <c r="F49" i="42"/>
  <c r="E49" i="42"/>
  <c r="D49" i="42"/>
  <c r="C49" i="42"/>
  <c r="B49" i="42"/>
  <c r="A49" i="42"/>
  <c r="F48" i="42"/>
  <c r="E48" i="42"/>
  <c r="D48" i="42"/>
  <c r="C48" i="42"/>
  <c r="B48" i="42"/>
  <c r="A48" i="42"/>
  <c r="F47" i="42"/>
  <c r="E47" i="42"/>
  <c r="D47" i="42"/>
  <c r="C47" i="42"/>
  <c r="B47" i="42"/>
  <c r="A47" i="42"/>
  <c r="F46" i="42"/>
  <c r="E46" i="42"/>
  <c r="D46" i="42"/>
  <c r="C46" i="42"/>
  <c r="B46" i="42"/>
  <c r="A46" i="42"/>
  <c r="F45" i="42"/>
  <c r="E45" i="42"/>
  <c r="D45" i="42"/>
  <c r="C45" i="42"/>
  <c r="B45" i="42"/>
  <c r="A45" i="42"/>
  <c r="F44" i="42"/>
  <c r="E44" i="42"/>
  <c r="D44" i="42"/>
  <c r="C44" i="42"/>
  <c r="B44" i="42"/>
  <c r="A44" i="42"/>
  <c r="F43" i="42"/>
  <c r="E43" i="42"/>
  <c r="D43" i="42"/>
  <c r="C43" i="42"/>
  <c r="B43" i="42"/>
  <c r="A43" i="42"/>
  <c r="F42" i="42"/>
  <c r="E42" i="42"/>
  <c r="D42" i="42"/>
  <c r="C42" i="42"/>
  <c r="B42" i="42"/>
  <c r="A42" i="42"/>
  <c r="F41" i="42"/>
  <c r="E41" i="42"/>
  <c r="D41" i="42"/>
  <c r="C41" i="42"/>
  <c r="B41" i="42"/>
  <c r="A41" i="42"/>
  <c r="F40" i="42"/>
  <c r="E40" i="42"/>
  <c r="D40" i="42"/>
  <c r="C40" i="42"/>
  <c r="B40" i="42"/>
  <c r="A40" i="42"/>
  <c r="F39" i="42"/>
  <c r="E39" i="42"/>
  <c r="D39" i="42"/>
  <c r="C39" i="42"/>
  <c r="B39" i="42"/>
  <c r="A39" i="42"/>
  <c r="F38" i="42"/>
  <c r="E38" i="42"/>
  <c r="D38" i="42"/>
  <c r="C38" i="42"/>
  <c r="B38" i="42"/>
  <c r="A38" i="42"/>
  <c r="F37" i="42"/>
  <c r="E37" i="42"/>
  <c r="D37" i="42"/>
  <c r="C37" i="42"/>
  <c r="B37" i="42"/>
  <c r="A37" i="42"/>
  <c r="F36" i="42"/>
  <c r="E36" i="42"/>
  <c r="D36" i="42"/>
  <c r="C36" i="42"/>
  <c r="B36" i="42"/>
  <c r="A36" i="42"/>
  <c r="F35" i="42"/>
  <c r="E35" i="42"/>
  <c r="D35" i="42"/>
  <c r="C35" i="42"/>
  <c r="B35" i="42"/>
  <c r="A35" i="42"/>
  <c r="F34" i="42"/>
  <c r="E34" i="42"/>
  <c r="D34" i="42"/>
  <c r="C34" i="42"/>
  <c r="B34" i="42"/>
  <c r="A34" i="42"/>
  <c r="F33" i="42"/>
  <c r="E33" i="42"/>
  <c r="D33" i="42"/>
  <c r="C33" i="42"/>
  <c r="B33" i="42"/>
  <c r="A33" i="42"/>
  <c r="F32" i="42"/>
  <c r="E32" i="42"/>
  <c r="D32" i="42"/>
  <c r="C32" i="42"/>
  <c r="B32" i="42"/>
  <c r="A32" i="42"/>
  <c r="F31" i="42"/>
  <c r="E31" i="42"/>
  <c r="D31" i="42"/>
  <c r="C31" i="42"/>
  <c r="B31" i="42"/>
  <c r="A31" i="42"/>
  <c r="F30" i="42"/>
  <c r="E30" i="42"/>
  <c r="D30" i="42"/>
  <c r="C30" i="42"/>
  <c r="B30" i="42"/>
  <c r="A30" i="42"/>
  <c r="F29" i="42"/>
  <c r="E29" i="42"/>
  <c r="D29" i="42"/>
  <c r="C29" i="42"/>
  <c r="B29" i="42"/>
  <c r="A29" i="42"/>
  <c r="F28" i="42"/>
  <c r="E28" i="42"/>
  <c r="D28" i="42"/>
  <c r="C28" i="42"/>
  <c r="B28" i="42"/>
  <c r="A28" i="42"/>
  <c r="F27" i="42"/>
  <c r="E27" i="42"/>
  <c r="D27" i="42"/>
  <c r="C27" i="42"/>
  <c r="B27" i="42"/>
  <c r="A27" i="42"/>
  <c r="F26" i="42"/>
  <c r="E26" i="42"/>
  <c r="D26" i="42"/>
  <c r="C26" i="42"/>
  <c r="B26" i="42"/>
  <c r="A26" i="42"/>
  <c r="F25" i="42"/>
  <c r="E25" i="42"/>
  <c r="D25" i="42"/>
  <c r="C25" i="42"/>
  <c r="B25" i="42"/>
  <c r="A25" i="42"/>
  <c r="F24" i="42"/>
  <c r="E24" i="42"/>
  <c r="D24" i="42"/>
  <c r="C24" i="42"/>
  <c r="B24" i="42"/>
  <c r="A24" i="42"/>
  <c r="F23" i="42"/>
  <c r="E23" i="42"/>
  <c r="D23" i="42"/>
  <c r="C23" i="42"/>
  <c r="B23" i="42"/>
  <c r="A23" i="42"/>
  <c r="F22" i="42"/>
  <c r="E22" i="42"/>
  <c r="D22" i="42"/>
  <c r="C22" i="42"/>
  <c r="B22" i="42"/>
  <c r="A22" i="42"/>
  <c r="F21" i="42"/>
  <c r="E21" i="42"/>
  <c r="D21" i="42"/>
  <c r="C21" i="42"/>
  <c r="B21" i="42"/>
  <c r="A21" i="42"/>
  <c r="F20" i="42"/>
  <c r="E20" i="42"/>
  <c r="D20" i="42"/>
  <c r="C20" i="42"/>
  <c r="B20" i="42"/>
  <c r="A20" i="42"/>
  <c r="F19" i="42"/>
  <c r="E19" i="42"/>
  <c r="D19" i="42"/>
  <c r="C19" i="42"/>
  <c r="B19" i="42"/>
  <c r="A19" i="42"/>
  <c r="F18" i="42"/>
  <c r="E18" i="42"/>
  <c r="D18" i="42"/>
  <c r="C18" i="42"/>
  <c r="B18" i="42"/>
  <c r="A18" i="42"/>
  <c r="F17" i="42"/>
  <c r="E17" i="42"/>
  <c r="D17" i="42"/>
  <c r="C17" i="42"/>
  <c r="B17" i="42"/>
  <c r="A17" i="42"/>
  <c r="F16" i="42"/>
  <c r="E16" i="42"/>
  <c r="D16" i="42"/>
  <c r="C16" i="42"/>
  <c r="B16" i="42"/>
  <c r="A16" i="42"/>
  <c r="F15" i="42"/>
  <c r="E15" i="42"/>
  <c r="D15" i="42"/>
  <c r="C15" i="42"/>
  <c r="B15" i="42"/>
  <c r="A15" i="42"/>
  <c r="F14" i="42"/>
  <c r="E14" i="42"/>
  <c r="D14" i="42"/>
  <c r="C14" i="42"/>
  <c r="B14" i="42"/>
  <c r="A14" i="42"/>
  <c r="F13" i="42"/>
  <c r="E13" i="42"/>
  <c r="D13" i="42"/>
  <c r="C13" i="42"/>
  <c r="B13" i="42"/>
  <c r="A13" i="42"/>
  <c r="F12" i="42"/>
  <c r="E12" i="42"/>
  <c r="D12" i="42"/>
  <c r="C12" i="42"/>
  <c r="B12" i="42"/>
  <c r="A12" i="42"/>
  <c r="F11" i="42"/>
  <c r="E11" i="42"/>
  <c r="D11" i="42"/>
  <c r="C11" i="42"/>
  <c r="B11" i="42"/>
  <c r="A11" i="42"/>
  <c r="F10" i="42"/>
  <c r="E10" i="42"/>
  <c r="D10" i="42"/>
  <c r="C10" i="42"/>
  <c r="B10" i="42"/>
  <c r="A10" i="42"/>
  <c r="F9" i="42"/>
  <c r="E9" i="42"/>
  <c r="D9" i="42"/>
  <c r="C9" i="42"/>
  <c r="B9" i="42"/>
  <c r="A9" i="42"/>
  <c r="F8" i="42"/>
  <c r="E8" i="42"/>
  <c r="D8" i="42"/>
  <c r="C8" i="42"/>
  <c r="B8" i="42"/>
  <c r="A8" i="42"/>
  <c r="F7" i="42"/>
  <c r="E7" i="42"/>
  <c r="D7" i="42"/>
  <c r="C7" i="42"/>
  <c r="B7" i="42"/>
  <c r="A7" i="42"/>
  <c r="A3" i="40"/>
  <c r="F6" i="40"/>
  <c r="E6" i="40"/>
  <c r="D6" i="40"/>
  <c r="C6" i="40"/>
  <c r="B6" i="40"/>
  <c r="A6" i="40"/>
  <c r="F6" i="42"/>
  <c r="E6" i="42"/>
  <c r="D6" i="42"/>
  <c r="C6" i="42"/>
  <c r="B6" i="42"/>
  <c r="A6" i="42"/>
  <c r="M105" i="41"/>
  <c r="O105" i="41" s="1"/>
  <c r="M104" i="41"/>
  <c r="H104" i="41"/>
  <c r="K104" i="41" s="1"/>
  <c r="O103" i="41"/>
  <c r="M103" i="41"/>
  <c r="Q103" i="41" s="1"/>
  <c r="H103" i="41"/>
  <c r="L103" i="41" s="1"/>
  <c r="M102" i="41"/>
  <c r="Q102" i="41" s="1"/>
  <c r="H102" i="41"/>
  <c r="M101" i="41"/>
  <c r="Q101" i="41" s="1"/>
  <c r="J101" i="41"/>
  <c r="H101" i="41"/>
  <c r="K101" i="41" s="1"/>
  <c r="P100" i="41"/>
  <c r="AW100" i="41" s="1"/>
  <c r="M100" i="41"/>
  <c r="Q100" i="41" s="1"/>
  <c r="H100" i="41"/>
  <c r="J100" i="41" s="1"/>
  <c r="O99" i="41"/>
  <c r="M99" i="41"/>
  <c r="Q99" i="41" s="1"/>
  <c r="H99" i="41"/>
  <c r="Q98" i="41"/>
  <c r="N98" i="41"/>
  <c r="AE98" i="41" s="1"/>
  <c r="M98" i="41"/>
  <c r="P98" i="41" s="1"/>
  <c r="AW98" i="41" s="1"/>
  <c r="J98" i="41"/>
  <c r="I98" i="41"/>
  <c r="H98" i="41"/>
  <c r="L98" i="41" s="1"/>
  <c r="M97" i="41"/>
  <c r="O97" i="41" s="1"/>
  <c r="M96" i="41"/>
  <c r="N96" i="41" s="1"/>
  <c r="AE96" i="41" s="1"/>
  <c r="H96" i="41"/>
  <c r="L96" i="41" s="1"/>
  <c r="M95" i="41"/>
  <c r="O95" i="41" s="1"/>
  <c r="Q94" i="41"/>
  <c r="O94" i="41"/>
  <c r="M94" i="41"/>
  <c r="P94" i="41" s="1"/>
  <c r="AW94" i="41" s="1"/>
  <c r="M93" i="41"/>
  <c r="N93" i="41" s="1"/>
  <c r="AE93" i="41" s="1"/>
  <c r="M92" i="41"/>
  <c r="O92" i="41" s="1"/>
  <c r="H92" i="41"/>
  <c r="K92" i="41" s="1"/>
  <c r="O91" i="41"/>
  <c r="M91" i="41"/>
  <c r="Q91" i="41" s="1"/>
  <c r="H91" i="41"/>
  <c r="M90" i="41"/>
  <c r="N90" i="41" s="1"/>
  <c r="AE90" i="41" s="1"/>
  <c r="H90" i="41"/>
  <c r="M89" i="41"/>
  <c r="L89" i="41"/>
  <c r="J89" i="41"/>
  <c r="H89" i="41"/>
  <c r="K89" i="41" s="1"/>
  <c r="M88" i="41"/>
  <c r="Q88" i="41" s="1"/>
  <c r="L88" i="41"/>
  <c r="K88" i="41"/>
  <c r="J88" i="41"/>
  <c r="I88" i="41"/>
  <c r="H88" i="41"/>
  <c r="M87" i="41"/>
  <c r="Q87" i="41" s="1"/>
  <c r="K87" i="41"/>
  <c r="H87" i="41"/>
  <c r="J87" i="41" s="1"/>
  <c r="N86" i="41"/>
  <c r="AE86" i="41" s="1"/>
  <c r="M86" i="41"/>
  <c r="P86" i="41" s="1"/>
  <c r="AW86" i="41" s="1"/>
  <c r="H86" i="41"/>
  <c r="L86" i="41" s="1"/>
  <c r="M85" i="41"/>
  <c r="Q84" i="41"/>
  <c r="P84" i="41"/>
  <c r="M84" i="41"/>
  <c r="N84" i="41" s="1"/>
  <c r="AE84" i="41" s="1"/>
  <c r="H84" i="41"/>
  <c r="Q83" i="41"/>
  <c r="P83" i="41"/>
  <c r="N83" i="41"/>
  <c r="AE83" i="41" s="1"/>
  <c r="M83" i="41"/>
  <c r="O83" i="41" s="1"/>
  <c r="Q82" i="41"/>
  <c r="P82" i="41"/>
  <c r="AW82" i="41" s="1"/>
  <c r="M82" i="41"/>
  <c r="N82" i="41" s="1"/>
  <c r="AE82" i="41" s="1"/>
  <c r="Q81" i="41"/>
  <c r="O81" i="41"/>
  <c r="M81" i="41"/>
  <c r="P81" i="41" s="1"/>
  <c r="AW81" i="41" s="1"/>
  <c r="P80" i="41"/>
  <c r="AW80" i="41" s="1"/>
  <c r="N80" i="41"/>
  <c r="AE80" i="41" s="1"/>
  <c r="M80" i="41"/>
  <c r="Q80" i="41" s="1"/>
  <c r="H80" i="41"/>
  <c r="O79" i="41"/>
  <c r="M79" i="41"/>
  <c r="H79" i="41"/>
  <c r="M78" i="41"/>
  <c r="M77" i="41"/>
  <c r="Q77" i="41" s="1"/>
  <c r="H77" i="41"/>
  <c r="I77" i="41" s="1"/>
  <c r="M76" i="41"/>
  <c r="O76" i="41" s="1"/>
  <c r="K76" i="41"/>
  <c r="H76" i="41"/>
  <c r="J76" i="41" s="1"/>
  <c r="M75" i="41"/>
  <c r="N75" i="41" s="1"/>
  <c r="AE75" i="41" s="1"/>
  <c r="H75" i="41"/>
  <c r="M74" i="41"/>
  <c r="H74" i="41"/>
  <c r="Q73" i="41"/>
  <c r="P73" i="41"/>
  <c r="AW73" i="41" s="1"/>
  <c r="N73" i="41"/>
  <c r="AE73" i="41" s="1"/>
  <c r="M73" i="41"/>
  <c r="O73" i="41" s="1"/>
  <c r="K73" i="41"/>
  <c r="H73" i="41"/>
  <c r="M72" i="41"/>
  <c r="P72" i="41" s="1"/>
  <c r="AW72" i="41" s="1"/>
  <c r="K72" i="41"/>
  <c r="J72" i="41"/>
  <c r="H72" i="41"/>
  <c r="L72" i="41" s="1"/>
  <c r="M71" i="41"/>
  <c r="Q71" i="41" s="1"/>
  <c r="Q70" i="41"/>
  <c r="O70" i="41"/>
  <c r="M70" i="41"/>
  <c r="P70" i="41" s="1"/>
  <c r="AW70" i="41" s="1"/>
  <c r="H70" i="41"/>
  <c r="I70" i="41" s="1"/>
  <c r="Q69" i="41"/>
  <c r="P69" i="41"/>
  <c r="AW69" i="41" s="1"/>
  <c r="N69" i="41"/>
  <c r="AE69" i="41" s="1"/>
  <c r="M69" i="41"/>
  <c r="O69" i="41" s="1"/>
  <c r="H69" i="41"/>
  <c r="P68" i="41"/>
  <c r="AW68" i="41" s="1"/>
  <c r="M68" i="41"/>
  <c r="Q67" i="41"/>
  <c r="O67" i="41"/>
  <c r="M67" i="41"/>
  <c r="P67" i="41" s="1"/>
  <c r="AW67" i="41" s="1"/>
  <c r="Q66" i="41"/>
  <c r="P66" i="41"/>
  <c r="AW66" i="41" s="1"/>
  <c r="M66" i="41"/>
  <c r="O66" i="41" s="1"/>
  <c r="M65" i="41"/>
  <c r="O65" i="41" s="1"/>
  <c r="O64" i="41"/>
  <c r="M64" i="41"/>
  <c r="P64" i="41" s="1"/>
  <c r="AW64" i="41" s="1"/>
  <c r="L64" i="41"/>
  <c r="K64" i="41"/>
  <c r="H64" i="41"/>
  <c r="J64" i="41" s="1"/>
  <c r="M63" i="41"/>
  <c r="N63" i="41" s="1"/>
  <c r="AE63" i="41" s="1"/>
  <c r="H63" i="41"/>
  <c r="K63" i="41" s="1"/>
  <c r="M62" i="41"/>
  <c r="P61" i="41"/>
  <c r="AW61" i="41" s="1"/>
  <c r="M61" i="41"/>
  <c r="O61" i="41" s="1"/>
  <c r="Q60" i="41"/>
  <c r="M60" i="41"/>
  <c r="N60" i="41" s="1"/>
  <c r="AE60" i="41" s="1"/>
  <c r="H60" i="41"/>
  <c r="J60" i="41" s="1"/>
  <c r="P59" i="41"/>
  <c r="AW59" i="41" s="1"/>
  <c r="O59" i="41"/>
  <c r="N59" i="41"/>
  <c r="AE59" i="41" s="1"/>
  <c r="M59" i="41"/>
  <c r="Q59" i="41" s="1"/>
  <c r="J59" i="41"/>
  <c r="H59" i="41"/>
  <c r="K59" i="41" s="1"/>
  <c r="M58" i="41"/>
  <c r="P58" i="41" s="1"/>
  <c r="AW58" i="41" s="1"/>
  <c r="H58" i="41"/>
  <c r="Q57" i="41"/>
  <c r="P57" i="41"/>
  <c r="AW57" i="41" s="1"/>
  <c r="N57" i="41"/>
  <c r="AE57" i="41" s="1"/>
  <c r="M57" i="41"/>
  <c r="O57" i="41" s="1"/>
  <c r="H57" i="41"/>
  <c r="Q56" i="41"/>
  <c r="P56" i="41"/>
  <c r="AW56" i="41" s="1"/>
  <c r="O56" i="41"/>
  <c r="M56" i="41"/>
  <c r="N56" i="41" s="1"/>
  <c r="AE56" i="41" s="1"/>
  <c r="Q55" i="41"/>
  <c r="P55" i="41"/>
  <c r="AW55" i="41" s="1"/>
  <c r="N55" i="41"/>
  <c r="AE55" i="41" s="1"/>
  <c r="M55" i="41"/>
  <c r="O55" i="41" s="1"/>
  <c r="H55" i="41"/>
  <c r="L55" i="41" s="1"/>
  <c r="O54" i="41"/>
  <c r="M54" i="41"/>
  <c r="Q54" i="41" s="1"/>
  <c r="H54" i="41"/>
  <c r="L54" i="41" s="1"/>
  <c r="M53" i="41"/>
  <c r="O53" i="41" s="1"/>
  <c r="N52" i="41"/>
  <c r="AE52" i="41" s="1"/>
  <c r="M52" i="41"/>
  <c r="O52" i="41" s="1"/>
  <c r="L242" i="38"/>
  <c r="K242" i="38"/>
  <c r="J242" i="38"/>
  <c r="L241" i="38"/>
  <c r="K241" i="38"/>
  <c r="J241" i="38"/>
  <c r="L240" i="38"/>
  <c r="K240" i="38"/>
  <c r="J240" i="38"/>
  <c r="L239" i="38"/>
  <c r="K239" i="38"/>
  <c r="J239" i="38"/>
  <c r="L238" i="38"/>
  <c r="K238" i="38"/>
  <c r="J238" i="38"/>
  <c r="L237" i="38"/>
  <c r="K237" i="38"/>
  <c r="J237" i="38"/>
  <c r="L236" i="38"/>
  <c r="K236" i="38"/>
  <c r="J236" i="38"/>
  <c r="L235" i="38"/>
  <c r="K235" i="38"/>
  <c r="J235" i="38"/>
  <c r="L234" i="38"/>
  <c r="K234" i="38"/>
  <c r="J234" i="38"/>
  <c r="L233" i="38"/>
  <c r="K233" i="38"/>
  <c r="J233" i="38"/>
  <c r="L232" i="38"/>
  <c r="K232" i="38"/>
  <c r="J232" i="38"/>
  <c r="L231" i="38"/>
  <c r="K231" i="38"/>
  <c r="J231" i="38"/>
  <c r="L230" i="38"/>
  <c r="K230" i="38"/>
  <c r="J230" i="38"/>
  <c r="L229" i="38"/>
  <c r="K229" i="38"/>
  <c r="J229" i="38"/>
  <c r="L228" i="38"/>
  <c r="K228" i="38"/>
  <c r="J228" i="38"/>
  <c r="L227" i="38"/>
  <c r="K227" i="38"/>
  <c r="J227" i="38"/>
  <c r="L226" i="38"/>
  <c r="K226" i="38"/>
  <c r="J226" i="38"/>
  <c r="L225" i="38"/>
  <c r="K225" i="38"/>
  <c r="J225" i="38"/>
  <c r="L224" i="38"/>
  <c r="K224" i="38"/>
  <c r="J224" i="38"/>
  <c r="L223" i="38"/>
  <c r="K223" i="38"/>
  <c r="J223" i="38"/>
  <c r="L222" i="38"/>
  <c r="K222" i="38"/>
  <c r="J222" i="38"/>
  <c r="L221" i="38"/>
  <c r="K221" i="38"/>
  <c r="J221" i="38"/>
  <c r="L220" i="38"/>
  <c r="K220" i="38"/>
  <c r="J220" i="38"/>
  <c r="L219" i="38"/>
  <c r="K219" i="38"/>
  <c r="J219" i="38"/>
  <c r="L218" i="38"/>
  <c r="K218" i="38"/>
  <c r="J218" i="38"/>
  <c r="L217" i="38"/>
  <c r="K217" i="38"/>
  <c r="J217" i="38"/>
  <c r="L216" i="38"/>
  <c r="K216" i="38"/>
  <c r="J216" i="38"/>
  <c r="L215" i="38"/>
  <c r="K215" i="38"/>
  <c r="J215" i="38"/>
  <c r="L214" i="38"/>
  <c r="K214" i="38"/>
  <c r="J214" i="38"/>
  <c r="L213" i="38"/>
  <c r="K213" i="38"/>
  <c r="J213" i="38"/>
  <c r="L212" i="38"/>
  <c r="K212" i="38"/>
  <c r="J212" i="38"/>
  <c r="L211" i="38"/>
  <c r="K211" i="38"/>
  <c r="J211" i="38"/>
  <c r="L210" i="38"/>
  <c r="K210" i="38"/>
  <c r="J210" i="38"/>
  <c r="L209" i="38"/>
  <c r="K209" i="38"/>
  <c r="J209" i="38"/>
  <c r="L208" i="38"/>
  <c r="K208" i="38"/>
  <c r="J208" i="38"/>
  <c r="L207" i="38"/>
  <c r="K207" i="38"/>
  <c r="J207" i="38"/>
  <c r="L206" i="38"/>
  <c r="K206" i="38"/>
  <c r="J206" i="38"/>
  <c r="L205" i="38"/>
  <c r="K205" i="38"/>
  <c r="J205" i="38"/>
  <c r="L204" i="38"/>
  <c r="K204" i="38"/>
  <c r="J204" i="38"/>
  <c r="L203" i="38"/>
  <c r="K203" i="38"/>
  <c r="J203" i="38"/>
  <c r="L202" i="38"/>
  <c r="K202" i="38"/>
  <c r="J202" i="38"/>
  <c r="L201" i="38"/>
  <c r="K201" i="38"/>
  <c r="J201" i="38"/>
  <c r="L200" i="38"/>
  <c r="K200" i="38"/>
  <c r="J200" i="38"/>
  <c r="L113" i="38"/>
  <c r="L114" i="38"/>
  <c r="L115" i="38"/>
  <c r="L116" i="38"/>
  <c r="L117" i="38"/>
  <c r="L118" i="38"/>
  <c r="L119" i="38"/>
  <c r="L120" i="38"/>
  <c r="L121" i="38"/>
  <c r="L122" i="38"/>
  <c r="L123" i="38"/>
  <c r="L124" i="38"/>
  <c r="L125" i="38"/>
  <c r="L126" i="38"/>
  <c r="L127" i="38"/>
  <c r="L128" i="38"/>
  <c r="L129" i="38"/>
  <c r="L130" i="38"/>
  <c r="L131" i="38"/>
  <c r="L132" i="38"/>
  <c r="L133" i="38"/>
  <c r="L134" i="38"/>
  <c r="L135" i="38"/>
  <c r="L136" i="38"/>
  <c r="L137" i="38"/>
  <c r="L138" i="38"/>
  <c r="L139" i="38"/>
  <c r="L140" i="38"/>
  <c r="L141" i="38"/>
  <c r="L142" i="38"/>
  <c r="L143" i="38"/>
  <c r="L144" i="38"/>
  <c r="L145" i="38"/>
  <c r="L146" i="38"/>
  <c r="L147" i="38"/>
  <c r="L148" i="38"/>
  <c r="L149" i="38"/>
  <c r="L150" i="38"/>
  <c r="L151" i="38"/>
  <c r="L152" i="38"/>
  <c r="L153" i="38"/>
  <c r="L154" i="38"/>
  <c r="L155" i="38"/>
  <c r="L156" i="38"/>
  <c r="L157" i="38"/>
  <c r="L158" i="38"/>
  <c r="L159" i="38"/>
  <c r="L160" i="38"/>
  <c r="L161" i="38"/>
  <c r="L162" i="38"/>
  <c r="L163" i="38"/>
  <c r="L164" i="38"/>
  <c r="L165" i="38"/>
  <c r="L166" i="38"/>
  <c r="L167" i="38"/>
  <c r="L168" i="38"/>
  <c r="L169" i="38"/>
  <c r="L170" i="38"/>
  <c r="L171" i="38"/>
  <c r="L172" i="38"/>
  <c r="L173" i="38"/>
  <c r="L174" i="38"/>
  <c r="L175" i="38"/>
  <c r="L176" i="38"/>
  <c r="L177" i="38"/>
  <c r="L178" i="38"/>
  <c r="L179" i="38"/>
  <c r="L180" i="38"/>
  <c r="L181" i="38"/>
  <c r="L182" i="38"/>
  <c r="L183" i="38"/>
  <c r="L184" i="38"/>
  <c r="L185" i="38"/>
  <c r="L186" i="38"/>
  <c r="L187" i="38"/>
  <c r="L188" i="38"/>
  <c r="L189" i="38"/>
  <c r="L190" i="38"/>
  <c r="L191" i="38"/>
  <c r="L192" i="38"/>
  <c r="L193" i="38"/>
  <c r="L194" i="38"/>
  <c r="L195" i="38"/>
  <c r="L196" i="38"/>
  <c r="L197" i="38"/>
  <c r="L198" i="38"/>
  <c r="L199" i="38"/>
  <c r="L110" i="38"/>
  <c r="L111" i="38"/>
  <c r="L112" i="38"/>
  <c r="J110" i="38"/>
  <c r="K110" i="38"/>
  <c r="J111" i="38"/>
  <c r="K111" i="38"/>
  <c r="J112" i="38"/>
  <c r="K112" i="38"/>
  <c r="J113" i="38"/>
  <c r="K113" i="38"/>
  <c r="J114" i="38"/>
  <c r="K114" i="38"/>
  <c r="J115" i="38"/>
  <c r="K115" i="38"/>
  <c r="J116" i="38"/>
  <c r="K116" i="38"/>
  <c r="J117" i="38"/>
  <c r="K117" i="38"/>
  <c r="J118" i="38"/>
  <c r="K118" i="38"/>
  <c r="J119" i="38"/>
  <c r="K119" i="38"/>
  <c r="J120" i="38"/>
  <c r="K120" i="38"/>
  <c r="J121" i="38"/>
  <c r="K121" i="38"/>
  <c r="J122" i="38"/>
  <c r="K122" i="38"/>
  <c r="J123" i="38"/>
  <c r="K123" i="38"/>
  <c r="J124" i="38"/>
  <c r="K124" i="38"/>
  <c r="J125" i="38"/>
  <c r="K125" i="38"/>
  <c r="J126" i="38"/>
  <c r="K126" i="38"/>
  <c r="J127" i="38"/>
  <c r="K127" i="38"/>
  <c r="J128" i="38"/>
  <c r="K128" i="38"/>
  <c r="J129" i="38"/>
  <c r="K129" i="38"/>
  <c r="J130" i="38"/>
  <c r="K130" i="38"/>
  <c r="J131" i="38"/>
  <c r="K131" i="38"/>
  <c r="J132" i="38"/>
  <c r="K132" i="38"/>
  <c r="J133" i="38"/>
  <c r="K133" i="38"/>
  <c r="J134" i="38"/>
  <c r="K134" i="38"/>
  <c r="J135" i="38"/>
  <c r="K135" i="38"/>
  <c r="J136" i="38"/>
  <c r="K136" i="38"/>
  <c r="J137" i="38"/>
  <c r="K137" i="38"/>
  <c r="J138" i="38"/>
  <c r="K138" i="38"/>
  <c r="J139" i="38"/>
  <c r="K139" i="38"/>
  <c r="J140" i="38"/>
  <c r="K140" i="38"/>
  <c r="J141" i="38"/>
  <c r="K141" i="38"/>
  <c r="J142" i="38"/>
  <c r="K142" i="38"/>
  <c r="J143" i="38"/>
  <c r="K143" i="38"/>
  <c r="J144" i="38"/>
  <c r="K144" i="38"/>
  <c r="J145" i="38"/>
  <c r="K145" i="38"/>
  <c r="J146" i="38"/>
  <c r="K146" i="38"/>
  <c r="J147" i="38"/>
  <c r="K147" i="38"/>
  <c r="J148" i="38"/>
  <c r="K148" i="38"/>
  <c r="J149" i="38"/>
  <c r="K149" i="38"/>
  <c r="J150" i="38"/>
  <c r="K150" i="38"/>
  <c r="J151" i="38"/>
  <c r="K151" i="38"/>
  <c r="J152" i="38"/>
  <c r="K152" i="38"/>
  <c r="J153" i="38"/>
  <c r="K153" i="38"/>
  <c r="J154" i="38"/>
  <c r="K154" i="38"/>
  <c r="J155" i="38"/>
  <c r="K155" i="38"/>
  <c r="J156" i="38"/>
  <c r="K156" i="38"/>
  <c r="J157" i="38"/>
  <c r="K157" i="38"/>
  <c r="J158" i="38"/>
  <c r="K158" i="38"/>
  <c r="J159" i="38"/>
  <c r="K159" i="38"/>
  <c r="J160" i="38"/>
  <c r="K160" i="38"/>
  <c r="J161" i="38"/>
  <c r="K161" i="38"/>
  <c r="J162" i="38"/>
  <c r="K162" i="38"/>
  <c r="J163" i="38"/>
  <c r="K163" i="38"/>
  <c r="J164" i="38"/>
  <c r="K164" i="38"/>
  <c r="J165" i="38"/>
  <c r="K165" i="38"/>
  <c r="J166" i="38"/>
  <c r="K166" i="38"/>
  <c r="J167" i="38"/>
  <c r="K167" i="38"/>
  <c r="J168" i="38"/>
  <c r="K168" i="38"/>
  <c r="J169" i="38"/>
  <c r="K169" i="38"/>
  <c r="J170" i="38"/>
  <c r="K170" i="38"/>
  <c r="J171" i="38"/>
  <c r="K171" i="38"/>
  <c r="J172" i="38"/>
  <c r="K172" i="38"/>
  <c r="J173" i="38"/>
  <c r="K173" i="38"/>
  <c r="J174" i="38"/>
  <c r="K174" i="38"/>
  <c r="J175" i="38"/>
  <c r="K175" i="38"/>
  <c r="J176" i="38"/>
  <c r="K176" i="38"/>
  <c r="J177" i="38"/>
  <c r="K177" i="38"/>
  <c r="J178" i="38"/>
  <c r="K178" i="38"/>
  <c r="J179" i="38"/>
  <c r="K179" i="38"/>
  <c r="J180" i="38"/>
  <c r="K180" i="38"/>
  <c r="J181" i="38"/>
  <c r="K181" i="38"/>
  <c r="J182" i="38"/>
  <c r="K182" i="38"/>
  <c r="J183" i="38"/>
  <c r="K183" i="38"/>
  <c r="J184" i="38"/>
  <c r="K184" i="38"/>
  <c r="J185" i="38"/>
  <c r="K185" i="38"/>
  <c r="J186" i="38"/>
  <c r="K186" i="38"/>
  <c r="J187" i="38"/>
  <c r="K187" i="38"/>
  <c r="J188" i="38"/>
  <c r="K188" i="38"/>
  <c r="J189" i="38"/>
  <c r="K189" i="38"/>
  <c r="J190" i="38"/>
  <c r="K190" i="38"/>
  <c r="J191" i="38"/>
  <c r="K191" i="38"/>
  <c r="J192" i="38"/>
  <c r="K192" i="38"/>
  <c r="J193" i="38"/>
  <c r="K193" i="38"/>
  <c r="J194" i="38"/>
  <c r="K194" i="38"/>
  <c r="J195" i="38"/>
  <c r="K195" i="38"/>
  <c r="J196" i="38"/>
  <c r="K196" i="38"/>
  <c r="J197" i="38"/>
  <c r="K197" i="38"/>
  <c r="J198" i="38"/>
  <c r="K198" i="38"/>
  <c r="J199" i="38"/>
  <c r="K199" i="38"/>
  <c r="L109" i="38"/>
  <c r="K109" i="38"/>
  <c r="J109" i="38"/>
  <c r="AP107" i="38"/>
  <c r="AO107" i="38"/>
  <c r="AN107" i="38"/>
  <c r="AM107" i="38"/>
  <c r="AL107" i="38"/>
  <c r="AK107" i="38"/>
  <c r="AJ107" i="38"/>
  <c r="AI107" i="38"/>
  <c r="AH107" i="38"/>
  <c r="AG107" i="38"/>
  <c r="AF107" i="38"/>
  <c r="AE107" i="38"/>
  <c r="AD107" i="38"/>
  <c r="AC107" i="38"/>
  <c r="AB107" i="38"/>
  <c r="AA107" i="38"/>
  <c r="Z107" i="38"/>
  <c r="Y107" i="38"/>
  <c r="X107" i="38"/>
  <c r="W107" i="38"/>
  <c r="V107" i="38"/>
  <c r="U107" i="38"/>
  <c r="T107" i="38"/>
  <c r="S107" i="38"/>
  <c r="R107" i="38"/>
  <c r="Q107" i="38"/>
  <c r="P107" i="38"/>
  <c r="O107" i="38"/>
  <c r="N107" i="38"/>
  <c r="M107" i="38"/>
  <c r="L107" i="38"/>
  <c r="H14" i="41"/>
  <c r="H12" i="41"/>
  <c r="H11" i="41"/>
  <c r="H10" i="41"/>
  <c r="H8" i="41"/>
  <c r="L8" i="41" s="1"/>
  <c r="H7" i="41"/>
  <c r="L7" i="41" s="1"/>
  <c r="AQ6" i="41"/>
  <c r="AH6" i="41"/>
  <c r="Y6" i="41"/>
  <c r="G6" i="41"/>
  <c r="F6" i="41"/>
  <c r="E6" i="41"/>
  <c r="D6" i="41"/>
  <c r="B6" i="41"/>
  <c r="A6" i="41"/>
  <c r="K104" i="38"/>
  <c r="J104" i="38"/>
  <c r="K103" i="38"/>
  <c r="J103" i="38"/>
  <c r="K102" i="38"/>
  <c r="J102" i="38"/>
  <c r="K101" i="38"/>
  <c r="J101" i="38"/>
  <c r="K100" i="38"/>
  <c r="J100" i="38"/>
  <c r="K99" i="38"/>
  <c r="J99" i="38"/>
  <c r="K98" i="38"/>
  <c r="J98" i="38"/>
  <c r="K97" i="38"/>
  <c r="J97" i="38"/>
  <c r="K96" i="38"/>
  <c r="J96" i="38"/>
  <c r="K95" i="38"/>
  <c r="J95" i="38"/>
  <c r="K94" i="38"/>
  <c r="J94" i="38"/>
  <c r="K93" i="38"/>
  <c r="J93" i="38"/>
  <c r="K92" i="38"/>
  <c r="J92" i="38"/>
  <c r="K91" i="38"/>
  <c r="J91" i="38"/>
  <c r="K90" i="38"/>
  <c r="J90" i="38"/>
  <c r="K89" i="38"/>
  <c r="J89" i="38"/>
  <c r="K88" i="38"/>
  <c r="J88" i="38"/>
  <c r="K87" i="38"/>
  <c r="J87" i="38"/>
  <c r="K86" i="38"/>
  <c r="J86" i="38"/>
  <c r="K85" i="38"/>
  <c r="J85" i="38"/>
  <c r="K84" i="38"/>
  <c r="J84" i="38"/>
  <c r="K83" i="38"/>
  <c r="J83" i="38"/>
  <c r="K82" i="38"/>
  <c r="J82" i="38"/>
  <c r="K81" i="38"/>
  <c r="J81" i="38"/>
  <c r="K80" i="38"/>
  <c r="J80" i="38"/>
  <c r="K79" i="38"/>
  <c r="J79" i="38"/>
  <c r="K78" i="38"/>
  <c r="J78" i="38"/>
  <c r="K77" i="38"/>
  <c r="J77" i="38"/>
  <c r="K76" i="38"/>
  <c r="J76" i="38"/>
  <c r="K75" i="38"/>
  <c r="J75" i="38"/>
  <c r="K74" i="38"/>
  <c r="J74" i="38"/>
  <c r="K73" i="38"/>
  <c r="J73" i="38"/>
  <c r="K72" i="38"/>
  <c r="J72" i="38"/>
  <c r="K71" i="38"/>
  <c r="J71" i="38"/>
  <c r="K70" i="38"/>
  <c r="J70" i="38"/>
  <c r="K69" i="38"/>
  <c r="J69" i="38"/>
  <c r="K68" i="38"/>
  <c r="J68" i="38"/>
  <c r="K67" i="38"/>
  <c r="J67" i="38"/>
  <c r="K66" i="38"/>
  <c r="J66" i="38"/>
  <c r="K65" i="38"/>
  <c r="J65" i="38"/>
  <c r="K64" i="38"/>
  <c r="J64" i="38"/>
  <c r="K63" i="38"/>
  <c r="J63" i="38"/>
  <c r="K62" i="38"/>
  <c r="J62" i="38"/>
  <c r="K15" i="38"/>
  <c r="J15" i="38"/>
  <c r="K14" i="38"/>
  <c r="J14" i="38"/>
  <c r="K13" i="38"/>
  <c r="J13" i="38"/>
  <c r="K12" i="38"/>
  <c r="J12" i="38"/>
  <c r="K11" i="38"/>
  <c r="J11" i="38"/>
  <c r="K10" i="38"/>
  <c r="J10" i="38"/>
  <c r="K9" i="38"/>
  <c r="J9" i="38"/>
  <c r="K8" i="38"/>
  <c r="J8" i="38"/>
  <c r="K7" i="38"/>
  <c r="J7" i="38"/>
  <c r="K6" i="38"/>
  <c r="J6" i="38"/>
  <c r="AX13" i="41" l="1"/>
  <c r="AX25" i="41"/>
  <c r="AX37" i="41"/>
  <c r="AX49" i="41"/>
  <c r="AX61" i="41"/>
  <c r="AX73" i="41"/>
  <c r="AX85" i="41"/>
  <c r="AX97" i="41"/>
  <c r="AX14" i="41"/>
  <c r="AX26" i="41"/>
  <c r="AX38" i="41"/>
  <c r="AX50" i="41"/>
  <c r="AX62" i="41"/>
  <c r="AX74" i="41"/>
  <c r="AX86" i="41"/>
  <c r="AX98" i="41"/>
  <c r="AX47" i="41"/>
  <c r="AX15" i="41"/>
  <c r="AX27" i="41"/>
  <c r="AX39" i="41"/>
  <c r="AX51" i="41"/>
  <c r="AX63" i="41"/>
  <c r="AX75" i="41"/>
  <c r="AX87" i="41"/>
  <c r="AX99" i="41"/>
  <c r="AX11" i="41"/>
  <c r="AX16" i="41"/>
  <c r="AX28" i="41"/>
  <c r="AX40" i="41"/>
  <c r="AX52" i="41"/>
  <c r="AX64" i="41"/>
  <c r="AX76" i="41"/>
  <c r="AX88" i="41"/>
  <c r="AX100" i="41"/>
  <c r="AX23" i="41"/>
  <c r="AX17" i="41"/>
  <c r="AX29" i="41"/>
  <c r="AX41" i="41"/>
  <c r="AX53" i="41"/>
  <c r="AX65" i="41"/>
  <c r="AX77" i="41"/>
  <c r="AX89" i="41"/>
  <c r="AX101" i="41"/>
  <c r="AX18" i="41"/>
  <c r="AX30" i="41"/>
  <c r="AX42" i="41"/>
  <c r="AX54" i="41"/>
  <c r="AX66" i="41"/>
  <c r="AX78" i="41"/>
  <c r="AX90" i="41"/>
  <c r="AX102" i="41"/>
  <c r="AX95" i="41"/>
  <c r="AX7" i="41"/>
  <c r="AX19" i="41"/>
  <c r="AX31" i="41"/>
  <c r="AX43" i="41"/>
  <c r="AX55" i="41"/>
  <c r="AX67" i="41"/>
  <c r="AX79" i="41"/>
  <c r="AX91" i="41"/>
  <c r="AX103" i="41"/>
  <c r="AX35" i="41"/>
  <c r="AX8" i="41"/>
  <c r="AX20" i="41"/>
  <c r="AX32" i="41"/>
  <c r="AX44" i="41"/>
  <c r="AX56" i="41"/>
  <c r="AX68" i="41"/>
  <c r="AX80" i="41"/>
  <c r="AX92" i="41"/>
  <c r="AX104" i="41"/>
  <c r="AX71" i="41"/>
  <c r="AX9" i="41"/>
  <c r="AX21" i="41"/>
  <c r="AX33" i="41"/>
  <c r="AX45" i="41"/>
  <c r="AX57" i="41"/>
  <c r="AX69" i="41"/>
  <c r="AX81" i="41"/>
  <c r="AX93" i="41"/>
  <c r="AX105" i="41"/>
  <c r="AX59" i="41"/>
  <c r="AX10" i="41"/>
  <c r="AX22" i="41"/>
  <c r="AX34" i="41"/>
  <c r="AX46" i="41"/>
  <c r="AX58" i="41"/>
  <c r="AX70" i="41"/>
  <c r="AX82" i="41"/>
  <c r="AX94" i="41"/>
  <c r="AX12" i="41"/>
  <c r="AX24" i="41"/>
  <c r="AX36" i="41"/>
  <c r="AX48" i="41"/>
  <c r="AX60" i="41"/>
  <c r="AX72" i="41"/>
  <c r="AX84" i="41"/>
  <c r="AX96" i="41"/>
  <c r="AX83" i="41"/>
  <c r="AO7" i="41"/>
  <c r="AO19" i="41"/>
  <c r="AO31" i="41"/>
  <c r="AO43" i="41"/>
  <c r="AO55" i="41"/>
  <c r="AO67" i="41"/>
  <c r="AO79" i="41"/>
  <c r="AO91" i="41"/>
  <c r="AO103" i="41"/>
  <c r="AO65" i="41"/>
  <c r="AO8" i="41"/>
  <c r="AO20" i="41"/>
  <c r="AO32" i="41"/>
  <c r="AO44" i="41"/>
  <c r="AO56" i="41"/>
  <c r="AO68" i="41"/>
  <c r="AO80" i="41"/>
  <c r="AO92" i="41"/>
  <c r="AO104" i="41"/>
  <c r="AO101" i="41"/>
  <c r="AO102" i="41"/>
  <c r="AO9" i="41"/>
  <c r="AO21" i="41"/>
  <c r="AO33" i="41"/>
  <c r="AO45" i="41"/>
  <c r="AO57" i="41"/>
  <c r="AO69" i="41"/>
  <c r="AO81" i="41"/>
  <c r="AO93" i="41"/>
  <c r="AO105" i="41"/>
  <c r="AO30" i="41"/>
  <c r="AO10" i="41"/>
  <c r="AO22" i="41"/>
  <c r="AO34" i="41"/>
  <c r="AO46" i="41"/>
  <c r="AO58" i="41"/>
  <c r="AO70" i="41"/>
  <c r="AO82" i="41"/>
  <c r="AO94" i="41"/>
  <c r="AO77" i="41"/>
  <c r="AO90" i="41"/>
  <c r="AO11" i="41"/>
  <c r="AO23" i="41"/>
  <c r="AO35" i="41"/>
  <c r="AO47" i="41"/>
  <c r="AO59" i="41"/>
  <c r="AO71" i="41"/>
  <c r="AO83" i="41"/>
  <c r="AO95" i="41"/>
  <c r="AO89" i="41"/>
  <c r="AO12" i="41"/>
  <c r="AO24" i="41"/>
  <c r="AO36" i="41"/>
  <c r="AO48" i="41"/>
  <c r="AO60" i="41"/>
  <c r="AO72" i="41"/>
  <c r="AO84" i="41"/>
  <c r="AO96" i="41"/>
  <c r="AO18" i="41"/>
  <c r="AO13" i="41"/>
  <c r="AO25" i="41"/>
  <c r="AO37" i="41"/>
  <c r="AO49" i="41"/>
  <c r="AO61" i="41"/>
  <c r="AO73" i="41"/>
  <c r="AO85" i="41"/>
  <c r="AO97" i="41"/>
  <c r="AO53" i="41"/>
  <c r="AO66" i="41"/>
  <c r="AO14" i="41"/>
  <c r="AO26" i="41"/>
  <c r="AO38" i="41"/>
  <c r="AO50" i="41"/>
  <c r="AO62" i="41"/>
  <c r="AO74" i="41"/>
  <c r="AO86" i="41"/>
  <c r="AO98" i="41"/>
  <c r="AO41" i="41"/>
  <c r="AO78" i="41"/>
  <c r="AO15" i="41"/>
  <c r="AO27" i="41"/>
  <c r="AO39" i="41"/>
  <c r="AO51" i="41"/>
  <c r="AO63" i="41"/>
  <c r="AO75" i="41"/>
  <c r="AO87" i="41"/>
  <c r="AO99" i="41"/>
  <c r="AO29" i="41"/>
  <c r="AO42" i="41"/>
  <c r="AO16" i="41"/>
  <c r="AO28" i="41"/>
  <c r="AO40" i="41"/>
  <c r="AO52" i="41"/>
  <c r="AO64" i="41"/>
  <c r="AO76" i="41"/>
  <c r="AO88" i="41"/>
  <c r="AO100" i="41"/>
  <c r="AO17" i="41"/>
  <c r="AO54" i="41"/>
  <c r="AF7" i="41"/>
  <c r="AF19" i="41"/>
  <c r="AF31" i="41"/>
  <c r="AF43" i="41"/>
  <c r="AF55" i="41"/>
  <c r="AF67" i="41"/>
  <c r="AF79" i="41"/>
  <c r="AF91" i="41"/>
  <c r="AF103" i="41"/>
  <c r="AF77" i="41"/>
  <c r="AF8" i="41"/>
  <c r="AF20" i="41"/>
  <c r="AF32" i="41"/>
  <c r="AF44" i="41"/>
  <c r="AF56" i="41"/>
  <c r="AF68" i="41"/>
  <c r="AF80" i="41"/>
  <c r="AF92" i="41"/>
  <c r="AF104" i="41"/>
  <c r="AF9" i="41"/>
  <c r="AF21" i="41"/>
  <c r="AF33" i="41"/>
  <c r="AF45" i="41"/>
  <c r="AF57" i="41"/>
  <c r="AF69" i="41"/>
  <c r="AF81" i="41"/>
  <c r="AF93" i="41"/>
  <c r="AF105" i="41"/>
  <c r="AF17" i="41"/>
  <c r="AF10" i="41"/>
  <c r="AF22" i="41"/>
  <c r="AF34" i="41"/>
  <c r="AF46" i="41"/>
  <c r="AF58" i="41"/>
  <c r="AF70" i="41"/>
  <c r="AF82" i="41"/>
  <c r="AF94" i="41"/>
  <c r="AF29" i="41"/>
  <c r="AF11" i="41"/>
  <c r="AF23" i="41"/>
  <c r="AF35" i="41"/>
  <c r="AF47" i="41"/>
  <c r="AF59" i="41"/>
  <c r="AF71" i="41"/>
  <c r="AF83" i="41"/>
  <c r="AF95" i="41"/>
  <c r="AF12" i="41"/>
  <c r="AF24" i="41"/>
  <c r="AF36" i="41"/>
  <c r="AF48" i="41"/>
  <c r="AF60" i="41"/>
  <c r="AF72" i="41"/>
  <c r="AF84" i="41"/>
  <c r="AF96" i="41"/>
  <c r="AF89" i="41"/>
  <c r="AF13" i="41"/>
  <c r="AF25" i="41"/>
  <c r="AF37" i="41"/>
  <c r="AF49" i="41"/>
  <c r="AF61" i="41"/>
  <c r="AF73" i="41"/>
  <c r="AF85" i="41"/>
  <c r="AF97" i="41"/>
  <c r="AF53" i="41"/>
  <c r="AF14" i="41"/>
  <c r="AF26" i="41"/>
  <c r="AF38" i="41"/>
  <c r="AF50" i="41"/>
  <c r="AF62" i="41"/>
  <c r="AF74" i="41"/>
  <c r="AF86" i="41"/>
  <c r="AF98" i="41"/>
  <c r="AF65" i="41"/>
  <c r="AF15" i="41"/>
  <c r="AF27" i="41"/>
  <c r="AF39" i="41"/>
  <c r="AF51" i="41"/>
  <c r="AF63" i="41"/>
  <c r="AF75" i="41"/>
  <c r="AF87" i="41"/>
  <c r="AF99" i="41"/>
  <c r="AF101" i="41"/>
  <c r="AF16" i="41"/>
  <c r="AF28" i="41"/>
  <c r="AF40" i="41"/>
  <c r="AF52" i="41"/>
  <c r="AF64" i="41"/>
  <c r="AF76" i="41"/>
  <c r="AF88" i="41"/>
  <c r="AF100" i="41"/>
  <c r="AF18" i="41"/>
  <c r="AF30" i="41"/>
  <c r="AF42" i="41"/>
  <c r="AF54" i="41"/>
  <c r="AF66" i="41"/>
  <c r="AF78" i="41"/>
  <c r="AF90" i="41"/>
  <c r="AF102" i="41"/>
  <c r="AF41" i="41"/>
  <c r="N64" i="41"/>
  <c r="AE64" i="41" s="1"/>
  <c r="P76" i="41"/>
  <c r="AW76" i="41" s="1"/>
  <c r="L77" i="41"/>
  <c r="O93" i="41"/>
  <c r="P95" i="41"/>
  <c r="AW95" i="41" s="1"/>
  <c r="P96" i="41"/>
  <c r="AW96" i="41" s="1"/>
  <c r="K100" i="41"/>
  <c r="Q105" i="41"/>
  <c r="P93" i="41"/>
  <c r="AW93" i="41" s="1"/>
  <c r="Q95" i="41"/>
  <c r="Q96" i="41"/>
  <c r="L100" i="41"/>
  <c r="Q76" i="41"/>
  <c r="N54" i="41"/>
  <c r="AE54" i="41" s="1"/>
  <c r="Q64" i="41"/>
  <c r="P88" i="41"/>
  <c r="AW88" i="41" s="1"/>
  <c r="N91" i="41"/>
  <c r="AE91" i="41" s="1"/>
  <c r="P92" i="41"/>
  <c r="AW92" i="41" s="1"/>
  <c r="Q93" i="41"/>
  <c r="L101" i="41"/>
  <c r="N103" i="41"/>
  <c r="AE103" i="41" s="1"/>
  <c r="P54" i="41"/>
  <c r="AW54" i="41" s="1"/>
  <c r="N58" i="41"/>
  <c r="AE58" i="41" s="1"/>
  <c r="N71" i="41"/>
  <c r="AE71" i="41" s="1"/>
  <c r="I86" i="41"/>
  <c r="O58" i="41"/>
  <c r="O71" i="41"/>
  <c r="J86" i="41"/>
  <c r="Q58" i="41"/>
  <c r="N61" i="41"/>
  <c r="AE61" i="41" s="1"/>
  <c r="P71" i="41"/>
  <c r="AW71" i="41" s="1"/>
  <c r="I76" i="41"/>
  <c r="N81" i="41"/>
  <c r="AE81" i="41" s="1"/>
  <c r="Q52" i="41"/>
  <c r="P60" i="41"/>
  <c r="AW60" i="41" s="1"/>
  <c r="Q61" i="41"/>
  <c r="P63" i="41"/>
  <c r="AW63" i="41" s="1"/>
  <c r="I64" i="41"/>
  <c r="N66" i="41"/>
  <c r="AE66" i="41" s="1"/>
  <c r="N67" i="41"/>
  <c r="AE67" i="41" s="1"/>
  <c r="Q72" i="41"/>
  <c r="L76" i="41"/>
  <c r="O80" i="41"/>
  <c r="O82" i="41"/>
  <c r="O84" i="41"/>
  <c r="Q86" i="41"/>
  <c r="N76" i="41"/>
  <c r="AE76" i="41" s="1"/>
  <c r="J77" i="41"/>
  <c r="N95" i="41"/>
  <c r="AE95" i="41" s="1"/>
  <c r="P97" i="41"/>
  <c r="AW97" i="41" s="1"/>
  <c r="I100" i="41"/>
  <c r="N105" i="41"/>
  <c r="AE105" i="41" s="1"/>
  <c r="K77" i="41"/>
  <c r="O87" i="41"/>
  <c r="O96" i="41"/>
  <c r="P105" i="41"/>
  <c r="AW105" i="41" s="1"/>
  <c r="AX6" i="41"/>
  <c r="AO6" i="41"/>
  <c r="AF6" i="41"/>
  <c r="H53" i="41"/>
  <c r="P53" i="41"/>
  <c r="AW53" i="41" s="1"/>
  <c r="P52" i="41"/>
  <c r="AW52" i="41" s="1"/>
  <c r="Q53" i="41"/>
  <c r="H56" i="41"/>
  <c r="I59" i="41"/>
  <c r="H61" i="41"/>
  <c r="J80" i="41"/>
  <c r="I80" i="41"/>
  <c r="L80" i="41"/>
  <c r="K80" i="41"/>
  <c r="L58" i="41"/>
  <c r="J58" i="41"/>
  <c r="L59" i="41"/>
  <c r="I54" i="41"/>
  <c r="J55" i="41"/>
  <c r="K57" i="41"/>
  <c r="I57" i="41"/>
  <c r="I58" i="41"/>
  <c r="K60" i="41"/>
  <c r="Q62" i="41"/>
  <c r="P62" i="41"/>
  <c r="AW62" i="41" s="1"/>
  <c r="N62" i="41"/>
  <c r="AE62" i="41" s="1"/>
  <c r="H68" i="41"/>
  <c r="K75" i="41"/>
  <c r="I75" i="41"/>
  <c r="L75" i="41"/>
  <c r="H85" i="41"/>
  <c r="Q65" i="41"/>
  <c r="N65" i="41"/>
  <c r="AE65" i="41" s="1"/>
  <c r="L70" i="41"/>
  <c r="K70" i="41"/>
  <c r="J70" i="41"/>
  <c r="H71" i="41"/>
  <c r="J74" i="41"/>
  <c r="K74" i="41"/>
  <c r="J91" i="41"/>
  <c r="I91" i="41"/>
  <c r="K91" i="41"/>
  <c r="H52" i="41"/>
  <c r="J54" i="41"/>
  <c r="K55" i="41"/>
  <c r="J57" i="41"/>
  <c r="K58" i="41"/>
  <c r="O62" i="41"/>
  <c r="P65" i="41"/>
  <c r="AW65" i="41" s="1"/>
  <c r="I74" i="41"/>
  <c r="J75" i="41"/>
  <c r="I79" i="41"/>
  <c r="K79" i="41"/>
  <c r="L79" i="41"/>
  <c r="J79" i="41"/>
  <c r="L91" i="41"/>
  <c r="Q89" i="41"/>
  <c r="P89" i="41"/>
  <c r="AW89" i="41" s="1"/>
  <c r="O89" i="41"/>
  <c r="N89" i="41"/>
  <c r="AE89" i="41" s="1"/>
  <c r="I55" i="41"/>
  <c r="K54" i="41"/>
  <c r="L57" i="41"/>
  <c r="O60" i="41"/>
  <c r="L74" i="41"/>
  <c r="Q75" i="41"/>
  <c r="P75" i="41"/>
  <c r="AW75" i="41" s="1"/>
  <c r="O75" i="41"/>
  <c r="N68" i="41"/>
  <c r="AE68" i="41" s="1"/>
  <c r="Q68" i="41"/>
  <c r="Q74" i="41"/>
  <c r="P74" i="41"/>
  <c r="AW74" i="41" s="1"/>
  <c r="O74" i="41"/>
  <c r="N74" i="41"/>
  <c r="AE74" i="41" s="1"/>
  <c r="O85" i="41"/>
  <c r="N85" i="41"/>
  <c r="AE85" i="41" s="1"/>
  <c r="Q85" i="41"/>
  <c r="P85" i="41"/>
  <c r="AW85" i="41" s="1"/>
  <c r="L60" i="41"/>
  <c r="I60" i="41"/>
  <c r="O68" i="41"/>
  <c r="H78" i="41"/>
  <c r="I63" i="41"/>
  <c r="L63" i="41"/>
  <c r="L69" i="41"/>
  <c r="K69" i="41"/>
  <c r="I69" i="41"/>
  <c r="N53" i="41"/>
  <c r="AE53" i="41" s="1"/>
  <c r="J63" i="41"/>
  <c r="J69" i="41"/>
  <c r="I73" i="41"/>
  <c r="J73" i="41"/>
  <c r="K84" i="41"/>
  <c r="J84" i="41"/>
  <c r="I84" i="41"/>
  <c r="L84" i="41"/>
  <c r="I90" i="41"/>
  <c r="L90" i="41"/>
  <c r="J90" i="41"/>
  <c r="K90" i="41"/>
  <c r="H62" i="41"/>
  <c r="H65" i="41"/>
  <c r="Q78" i="41"/>
  <c r="P78" i="41"/>
  <c r="AW78" i="41" s="1"/>
  <c r="O78" i="41"/>
  <c r="Q63" i="41"/>
  <c r="O63" i="41"/>
  <c r="H67" i="41"/>
  <c r="L73" i="41"/>
  <c r="N78" i="41"/>
  <c r="AE78" i="41" s="1"/>
  <c r="H83" i="41"/>
  <c r="Q90" i="41"/>
  <c r="P90" i="41"/>
  <c r="AW90" i="41" s="1"/>
  <c r="O90" i="41"/>
  <c r="H97" i="41"/>
  <c r="I72" i="41"/>
  <c r="I102" i="41"/>
  <c r="L102" i="41"/>
  <c r="J102" i="41"/>
  <c r="H66" i="41"/>
  <c r="N72" i="41"/>
  <c r="AE72" i="41" s="1"/>
  <c r="L87" i="41"/>
  <c r="I87" i="41"/>
  <c r="O72" i="41"/>
  <c r="Q79" i="41"/>
  <c r="P79" i="41"/>
  <c r="AW79" i="41" s="1"/>
  <c r="K102" i="41"/>
  <c r="N70" i="41"/>
  <c r="AE70" i="41" s="1"/>
  <c r="P77" i="41"/>
  <c r="AW77" i="41" s="1"/>
  <c r="O77" i="41"/>
  <c r="N77" i="41"/>
  <c r="AE77" i="41" s="1"/>
  <c r="N79" i="41"/>
  <c r="AE79" i="41" s="1"/>
  <c r="H82" i="41"/>
  <c r="H95" i="41"/>
  <c r="Q104" i="41"/>
  <c r="P104" i="41"/>
  <c r="AW104" i="41" s="1"/>
  <c r="O104" i="41"/>
  <c r="N104" i="41"/>
  <c r="AE104" i="41" s="1"/>
  <c r="L99" i="41"/>
  <c r="K99" i="41"/>
  <c r="I99" i="41"/>
  <c r="J103" i="41"/>
  <c r="I103" i="41"/>
  <c r="K103" i="41"/>
  <c r="Q92" i="41"/>
  <c r="N92" i="41"/>
  <c r="AE92" i="41" s="1"/>
  <c r="J99" i="41"/>
  <c r="I89" i="41"/>
  <c r="L92" i="41"/>
  <c r="N94" i="41"/>
  <c r="AE94" i="41" s="1"/>
  <c r="Q97" i="41"/>
  <c r="I101" i="41"/>
  <c r="L104" i="41"/>
  <c r="N102" i="41"/>
  <c r="AE102" i="41" s="1"/>
  <c r="K86" i="41"/>
  <c r="P91" i="41"/>
  <c r="AW91" i="41" s="1"/>
  <c r="I96" i="41"/>
  <c r="K98" i="41"/>
  <c r="N101" i="41"/>
  <c r="AE101" i="41" s="1"/>
  <c r="O102" i="41"/>
  <c r="P103" i="41"/>
  <c r="AW103" i="41" s="1"/>
  <c r="N88" i="41"/>
  <c r="AE88" i="41" s="1"/>
  <c r="H94" i="41"/>
  <c r="J96" i="41"/>
  <c r="N100" i="41"/>
  <c r="AE100" i="41" s="1"/>
  <c r="O101" i="41"/>
  <c r="P102" i="41"/>
  <c r="AW102" i="41" s="1"/>
  <c r="H81" i="41"/>
  <c r="N87" i="41"/>
  <c r="AE87" i="41" s="1"/>
  <c r="O88" i="41"/>
  <c r="H93" i="41"/>
  <c r="K96" i="41"/>
  <c r="N99" i="41"/>
  <c r="AE99" i="41" s="1"/>
  <c r="O100" i="41"/>
  <c r="P101" i="41"/>
  <c r="AW101" i="41" s="1"/>
  <c r="H105" i="41"/>
  <c r="O86" i="41"/>
  <c r="P87" i="41"/>
  <c r="AW87" i="41" s="1"/>
  <c r="I92" i="41"/>
  <c r="N97" i="41"/>
  <c r="AE97" i="41" s="1"/>
  <c r="O98" i="41"/>
  <c r="P99" i="41"/>
  <c r="AW99" i="41" s="1"/>
  <c r="I104" i="41"/>
  <c r="J92" i="41"/>
  <c r="J104" i="41"/>
  <c r="J12" i="41"/>
  <c r="L12" i="41"/>
  <c r="V6" i="41"/>
  <c r="L14" i="41"/>
  <c r="K14" i="41"/>
  <c r="J14" i="41"/>
  <c r="I14" i="41"/>
  <c r="K10" i="41"/>
  <c r="J10" i="41"/>
  <c r="L10" i="41"/>
  <c r="I10" i="41"/>
  <c r="I11" i="41"/>
  <c r="K11" i="41"/>
  <c r="L11" i="41"/>
  <c r="J11" i="41"/>
  <c r="H9" i="41"/>
  <c r="K12" i="41"/>
  <c r="K8" i="41"/>
  <c r="I8" i="41"/>
  <c r="H6" i="41"/>
  <c r="I7" i="41"/>
  <c r="J8" i="41"/>
  <c r="W6" i="41"/>
  <c r="J7" i="41"/>
  <c r="K7" i="41"/>
  <c r="H13" i="41"/>
  <c r="I12" i="41"/>
  <c r="AN101" i="41" l="1"/>
  <c r="K67" i="41"/>
  <c r="J67" i="41"/>
  <c r="I67" i="41"/>
  <c r="L67" i="41"/>
  <c r="L71" i="41"/>
  <c r="K71" i="41"/>
  <c r="J71" i="41"/>
  <c r="I71" i="41"/>
  <c r="L53" i="41"/>
  <c r="K53" i="41"/>
  <c r="J53" i="41"/>
  <c r="I53" i="41"/>
  <c r="L95" i="41"/>
  <c r="K95" i="41"/>
  <c r="J95" i="41"/>
  <c r="I95" i="41"/>
  <c r="L97" i="41"/>
  <c r="K97" i="41"/>
  <c r="J97" i="41"/>
  <c r="I97" i="41"/>
  <c r="K65" i="41"/>
  <c r="I65" i="41"/>
  <c r="L65" i="41"/>
  <c r="J65" i="41"/>
  <c r="J78" i="41"/>
  <c r="K78" i="41"/>
  <c r="L78" i="41"/>
  <c r="I78" i="41"/>
  <c r="L52" i="41"/>
  <c r="K52" i="41"/>
  <c r="J52" i="41"/>
  <c r="I52" i="41"/>
  <c r="J56" i="41"/>
  <c r="K56" i="41"/>
  <c r="I56" i="41"/>
  <c r="L56" i="41"/>
  <c r="L93" i="41"/>
  <c r="K93" i="41"/>
  <c r="J93" i="41"/>
  <c r="I93" i="41"/>
  <c r="K62" i="41"/>
  <c r="J62" i="41"/>
  <c r="L62" i="41"/>
  <c r="I62" i="41"/>
  <c r="K81" i="41"/>
  <c r="J81" i="41"/>
  <c r="L81" i="41"/>
  <c r="I81" i="41"/>
  <c r="L94" i="41"/>
  <c r="K94" i="41"/>
  <c r="J94" i="41"/>
  <c r="I94" i="41"/>
  <c r="L85" i="41"/>
  <c r="K85" i="41"/>
  <c r="J85" i="41"/>
  <c r="I85" i="41"/>
  <c r="J61" i="41"/>
  <c r="K61" i="41"/>
  <c r="L61" i="41"/>
  <c r="I61" i="41"/>
  <c r="AN75" i="41"/>
  <c r="L66" i="41"/>
  <c r="J66" i="41"/>
  <c r="I66" i="41"/>
  <c r="K66" i="41"/>
  <c r="L105" i="41"/>
  <c r="K105" i="41"/>
  <c r="J105" i="41"/>
  <c r="I105" i="41"/>
  <c r="L82" i="41"/>
  <c r="K82" i="41"/>
  <c r="I82" i="41"/>
  <c r="J82" i="41"/>
  <c r="L68" i="41"/>
  <c r="K68" i="41"/>
  <c r="J68" i="41"/>
  <c r="I68" i="41"/>
  <c r="L83" i="41"/>
  <c r="J83" i="41"/>
  <c r="I83" i="41"/>
  <c r="K83" i="41"/>
  <c r="L6" i="41"/>
  <c r="K6" i="41"/>
  <c r="J6" i="41"/>
  <c r="I6" i="41"/>
  <c r="K13" i="41"/>
  <c r="J13" i="41"/>
  <c r="I13" i="41"/>
  <c r="L13" i="41"/>
  <c r="AA6" i="41"/>
  <c r="AB6" i="41" s="1"/>
  <c r="AY6" i="41"/>
  <c r="AS6" i="41"/>
  <c r="AT6" i="41" s="1"/>
  <c r="AJ6" i="41"/>
  <c r="AK6" i="41" s="1"/>
  <c r="AG6" i="41"/>
  <c r="AP6" i="41"/>
  <c r="L9" i="41"/>
  <c r="K9" i="41"/>
  <c r="J9" i="41"/>
  <c r="I9" i="41"/>
  <c r="X6" i="41"/>
  <c r="AN71" i="41" l="1"/>
  <c r="AN62" i="41"/>
  <c r="AN61" i="41"/>
  <c r="AN63" i="41"/>
  <c r="AN73" i="41"/>
  <c r="AN95" i="41"/>
  <c r="AN64" i="41"/>
  <c r="AN98" i="41"/>
  <c r="AN90" i="41"/>
  <c r="AN66" i="41"/>
  <c r="AN88" i="41"/>
  <c r="AN93" i="41"/>
  <c r="AN100" i="41"/>
  <c r="AB3" i="41"/>
  <c r="AN102" i="41"/>
  <c r="AN81" i="41"/>
  <c r="AN89" i="41"/>
  <c r="AN86" i="41"/>
  <c r="AN59" i="41"/>
  <c r="AN78" i="41"/>
  <c r="AN60" i="41"/>
  <c r="AN85" i="41"/>
  <c r="AN74" i="41"/>
  <c r="AN105" i="41"/>
  <c r="AN97" i="41"/>
  <c r="AN83" i="41"/>
  <c r="AN76" i="41"/>
  <c r="AN70" i="41"/>
  <c r="AN103" i="41"/>
  <c r="AM6" i="41"/>
  <c r="AL6" i="41"/>
  <c r="AV6" i="41"/>
  <c r="AU6" i="41"/>
  <c r="AD6" i="41"/>
  <c r="AC6" i="41"/>
  <c r="AN55" i="41" l="1"/>
  <c r="AN53" i="41"/>
  <c r="AN84" i="41"/>
  <c r="AN94" i="41"/>
  <c r="AN67" i="41"/>
  <c r="AN96" i="41"/>
  <c r="AN99" i="41"/>
  <c r="AN79" i="41"/>
  <c r="AN72" i="41"/>
  <c r="AN91" i="41"/>
  <c r="AN65" i="41"/>
  <c r="AN68" i="41"/>
  <c r="AN77" i="41"/>
  <c r="AN104" i="41"/>
  <c r="AN87" i="41"/>
  <c r="AN69" i="41"/>
  <c r="AN57" i="41"/>
  <c r="AN80" i="41"/>
  <c r="AN52" i="41"/>
  <c r="AN54" i="41"/>
  <c r="AN82" i="41"/>
  <c r="AN56" i="41"/>
  <c r="AN92" i="41"/>
  <c r="AN58" i="41"/>
  <c r="A3" i="42" l="1"/>
  <c r="C111" i="42"/>
  <c r="E111" i="42"/>
  <c r="E110" i="42"/>
  <c r="H111" i="42"/>
  <c r="H110" i="42"/>
  <c r="H109" i="42"/>
  <c r="E109" i="42"/>
  <c r="B109" i="42"/>
  <c r="C110" i="40"/>
  <c r="F1" i="41"/>
  <c r="E1" i="40"/>
  <c r="E1" i="42"/>
  <c r="M10" i="41" l="1"/>
  <c r="M7" i="41"/>
  <c r="M6" i="41"/>
  <c r="M13" i="41"/>
  <c r="M12" i="41"/>
  <c r="M9" i="41"/>
  <c r="M8" i="41"/>
  <c r="M14" i="41"/>
  <c r="M11" i="41"/>
  <c r="Q14" i="41" l="1"/>
  <c r="P14" i="41"/>
  <c r="AW14" i="41" s="1"/>
  <c r="O14" i="41"/>
  <c r="AN14" i="41" s="1"/>
  <c r="N14" i="41"/>
  <c r="AE14" i="41" s="1"/>
  <c r="N8" i="41"/>
  <c r="AE8" i="41" s="1"/>
  <c r="O8" i="41"/>
  <c r="AN8" i="41" s="1"/>
  <c r="Q8" i="41"/>
  <c r="P8" i="41"/>
  <c r="AW8" i="41" s="1"/>
  <c r="Q9" i="41"/>
  <c r="P9" i="41"/>
  <c r="AW9" i="41" s="1"/>
  <c r="O9" i="41"/>
  <c r="AN9" i="41" s="1"/>
  <c r="N9" i="41"/>
  <c r="AE9" i="41" s="1"/>
  <c r="Q12" i="41"/>
  <c r="O12" i="41"/>
  <c r="AN12" i="41" s="1"/>
  <c r="N12" i="41"/>
  <c r="AE12" i="41" s="1"/>
  <c r="P12" i="41"/>
  <c r="AW12" i="41" s="1"/>
  <c r="Q13" i="41"/>
  <c r="P13" i="41"/>
  <c r="AW13" i="41" s="1"/>
  <c r="N13" i="41"/>
  <c r="AE13" i="41" s="1"/>
  <c r="O13" i="41"/>
  <c r="AN13" i="41" s="1"/>
  <c r="N6" i="41"/>
  <c r="AE6" i="41" s="1"/>
  <c r="O6" i="41"/>
  <c r="AN6" i="41" s="1"/>
  <c r="P6" i="41"/>
  <c r="AW6" i="41" s="1"/>
  <c r="Q6" i="41"/>
  <c r="Q7" i="41"/>
  <c r="O7" i="41"/>
  <c r="AN7" i="41" s="1"/>
  <c r="N7" i="41"/>
  <c r="AE7" i="41" s="1"/>
  <c r="P7" i="41"/>
  <c r="AW7" i="41" s="1"/>
  <c r="Q11" i="41"/>
  <c r="N11" i="41"/>
  <c r="AE11" i="41" s="1"/>
  <c r="O11" i="41"/>
  <c r="AN11" i="41" s="1"/>
  <c r="P11" i="41"/>
  <c r="AW11" i="41" s="1"/>
  <c r="P10" i="41"/>
  <c r="AW10" i="41" s="1"/>
  <c r="Q10" i="41"/>
  <c r="O10" i="41"/>
  <c r="AN10" i="41" s="1"/>
  <c r="N10" i="41"/>
  <c r="AE10" i="41" s="1"/>
  <c r="H48" i="41" l="1"/>
  <c r="L48" i="41" l="1"/>
  <c r="I48" i="41"/>
  <c r="J48" i="41"/>
  <c r="K48" i="41"/>
  <c r="AQ4" i="41" l="1"/>
  <c r="AH4" i="41"/>
  <c r="Y4" i="41"/>
  <c r="G4" i="40" s="1"/>
  <c r="G4" i="42" l="1"/>
  <c r="H51" i="41"/>
  <c r="H50" i="41"/>
  <c r="H49" i="41"/>
  <c r="H47" i="41"/>
  <c r="H46" i="41"/>
  <c r="H45" i="41"/>
  <c r="H44" i="41"/>
  <c r="H43" i="41"/>
  <c r="H42" i="41"/>
  <c r="H41" i="41"/>
  <c r="H40" i="41"/>
  <c r="H39" i="41"/>
  <c r="H38" i="41"/>
  <c r="H37" i="41"/>
  <c r="H36" i="41"/>
  <c r="H35" i="41"/>
  <c r="H34" i="41"/>
  <c r="H33" i="41"/>
  <c r="H32" i="41"/>
  <c r="H31" i="41"/>
  <c r="H30" i="41"/>
  <c r="H29" i="41"/>
  <c r="H28" i="41"/>
  <c r="H27" i="41"/>
  <c r="H26" i="41"/>
  <c r="H25" i="41"/>
  <c r="H24" i="41"/>
  <c r="H23" i="41"/>
  <c r="H22" i="41"/>
  <c r="H21" i="41"/>
  <c r="H20" i="41"/>
  <c r="H19" i="41"/>
  <c r="H18" i="41"/>
  <c r="H15" i="41"/>
  <c r="A2" i="41"/>
  <c r="A1" i="41"/>
  <c r="M16" i="41" l="1"/>
  <c r="M28" i="41"/>
  <c r="O28" i="41" s="1"/>
  <c r="M40" i="41"/>
  <c r="O40" i="41" s="1"/>
  <c r="M15" i="41"/>
  <c r="O15" i="41" s="1"/>
  <c r="M17" i="41"/>
  <c r="O17" i="41" s="1"/>
  <c r="M29" i="41"/>
  <c r="O29" i="41" s="1"/>
  <c r="M41" i="41"/>
  <c r="O41" i="41" s="1"/>
  <c r="M18" i="41"/>
  <c r="M30" i="41"/>
  <c r="O30" i="41" s="1"/>
  <c r="M42" i="41"/>
  <c r="O42" i="41" s="1"/>
  <c r="M19" i="41"/>
  <c r="O19" i="41" s="1"/>
  <c r="M31" i="41"/>
  <c r="O31" i="41" s="1"/>
  <c r="M43" i="41"/>
  <c r="O43" i="41" s="1"/>
  <c r="M20" i="41"/>
  <c r="O20" i="41" s="1"/>
  <c r="M32" i="41"/>
  <c r="O32" i="41" s="1"/>
  <c r="M44" i="41"/>
  <c r="O44" i="41" s="1"/>
  <c r="M21" i="41"/>
  <c r="O21" i="41" s="1"/>
  <c r="M33" i="41"/>
  <c r="O33" i="41" s="1"/>
  <c r="M45" i="41"/>
  <c r="O45" i="41" s="1"/>
  <c r="M22" i="41"/>
  <c r="O22" i="41" s="1"/>
  <c r="M34" i="41"/>
  <c r="O34" i="41" s="1"/>
  <c r="M46" i="41"/>
  <c r="O46" i="41" s="1"/>
  <c r="M23" i="41"/>
  <c r="O23" i="41" s="1"/>
  <c r="M35" i="41"/>
  <c r="O35" i="41" s="1"/>
  <c r="M47" i="41"/>
  <c r="O47" i="41" s="1"/>
  <c r="M24" i="41"/>
  <c r="O24" i="41" s="1"/>
  <c r="M36" i="41"/>
  <c r="O36" i="41" s="1"/>
  <c r="M48" i="41"/>
  <c r="O48" i="41" s="1"/>
  <c r="M25" i="41"/>
  <c r="O25" i="41" s="1"/>
  <c r="M37" i="41"/>
  <c r="O37" i="41" s="1"/>
  <c r="M49" i="41"/>
  <c r="O49" i="41" s="1"/>
  <c r="M26" i="41"/>
  <c r="O26" i="41" s="1"/>
  <c r="M38" i="41"/>
  <c r="O38" i="41" s="1"/>
  <c r="M50" i="41"/>
  <c r="O50" i="41" s="1"/>
  <c r="M27" i="41"/>
  <c r="O27" i="41" s="1"/>
  <c r="M39" i="41"/>
  <c r="O39" i="41" s="1"/>
  <c r="M51" i="41"/>
  <c r="O51" i="41" s="1"/>
  <c r="J49" i="41"/>
  <c r="L49" i="41"/>
  <c r="I49" i="41"/>
  <c r="K49" i="41"/>
  <c r="L33" i="41"/>
  <c r="I33" i="41"/>
  <c r="J33" i="41"/>
  <c r="K33" i="41"/>
  <c r="I42" i="41"/>
  <c r="J42" i="41"/>
  <c r="K42" i="41"/>
  <c r="L42" i="41"/>
  <c r="K15" i="41"/>
  <c r="J15" i="41"/>
  <c r="I15" i="41"/>
  <c r="L15" i="41"/>
  <c r="L19" i="41"/>
  <c r="I19" i="41"/>
  <c r="J19" i="41"/>
  <c r="K19" i="41"/>
  <c r="I22" i="41"/>
  <c r="J22" i="41"/>
  <c r="K22" i="41"/>
  <c r="L22" i="41"/>
  <c r="I25" i="41"/>
  <c r="J25" i="41"/>
  <c r="L25" i="41"/>
  <c r="K25" i="41"/>
  <c r="I28" i="41"/>
  <c r="J28" i="41"/>
  <c r="K28" i="41"/>
  <c r="L28" i="41"/>
  <c r="I31" i="41"/>
  <c r="J31" i="41"/>
  <c r="K31" i="41"/>
  <c r="L31" i="41"/>
  <c r="I34" i="41"/>
  <c r="J34" i="41"/>
  <c r="K34" i="41"/>
  <c r="L34" i="41"/>
  <c r="L37" i="41"/>
  <c r="J37" i="41"/>
  <c r="K37" i="41"/>
  <c r="I37" i="41"/>
  <c r="I40" i="41"/>
  <c r="J40" i="41"/>
  <c r="K40" i="41"/>
  <c r="L40" i="41"/>
  <c r="I43" i="41"/>
  <c r="J43" i="41"/>
  <c r="K43" i="41"/>
  <c r="L43" i="41"/>
  <c r="I46" i="41"/>
  <c r="J46" i="41"/>
  <c r="K46" i="41"/>
  <c r="L46" i="41"/>
  <c r="I50" i="41"/>
  <c r="J50" i="41"/>
  <c r="K50" i="41"/>
  <c r="L50" i="41"/>
  <c r="I30" i="41"/>
  <c r="J30" i="41"/>
  <c r="K30" i="41"/>
  <c r="L30" i="41"/>
  <c r="I39" i="41"/>
  <c r="J39" i="41"/>
  <c r="K39" i="41"/>
  <c r="L39" i="41"/>
  <c r="L45" i="41"/>
  <c r="J45" i="41"/>
  <c r="I45" i="41"/>
  <c r="K45" i="41"/>
  <c r="L20" i="41"/>
  <c r="I20" i="41"/>
  <c r="J20" i="41"/>
  <c r="K20" i="41"/>
  <c r="I23" i="41"/>
  <c r="J23" i="41"/>
  <c r="K23" i="41"/>
  <c r="L23" i="41"/>
  <c r="I26" i="41"/>
  <c r="J26" i="41"/>
  <c r="K26" i="41"/>
  <c r="L26" i="41"/>
  <c r="I29" i="41"/>
  <c r="L29" i="41"/>
  <c r="K29" i="41"/>
  <c r="J29" i="41"/>
  <c r="L32" i="41"/>
  <c r="I32" i="41"/>
  <c r="J32" i="41"/>
  <c r="K32" i="41"/>
  <c r="I35" i="41"/>
  <c r="L35" i="41"/>
  <c r="J35" i="41"/>
  <c r="K35" i="41"/>
  <c r="I38" i="41"/>
  <c r="J38" i="41"/>
  <c r="K38" i="41"/>
  <c r="L38" i="41"/>
  <c r="I41" i="41"/>
  <c r="L41" i="41"/>
  <c r="J41" i="41"/>
  <c r="K41" i="41"/>
  <c r="L44" i="41"/>
  <c r="I44" i="41"/>
  <c r="J44" i="41"/>
  <c r="K44" i="41"/>
  <c r="I47" i="41"/>
  <c r="L47" i="41"/>
  <c r="J47" i="41"/>
  <c r="K47" i="41"/>
  <c r="I51" i="41"/>
  <c r="J51" i="41"/>
  <c r="K51" i="41"/>
  <c r="L51" i="41"/>
  <c r="L36" i="41"/>
  <c r="I36" i="41"/>
  <c r="J36" i="41"/>
  <c r="K36" i="41"/>
  <c r="H16" i="41"/>
  <c r="H17" i="41"/>
  <c r="O18" i="41" l="1"/>
  <c r="P16" i="41"/>
  <c r="AW16" i="41" s="1"/>
  <c r="N51" i="41"/>
  <c r="AE51" i="41" s="1"/>
  <c r="P51" i="41"/>
  <c r="AW51" i="41" s="1"/>
  <c r="Q51" i="41"/>
  <c r="N39" i="41"/>
  <c r="AE39" i="41" s="1"/>
  <c r="P39" i="41"/>
  <c r="AW39" i="41" s="1"/>
  <c r="Q39" i="41"/>
  <c r="N36" i="41"/>
  <c r="AE36" i="41" s="1"/>
  <c r="P36" i="41"/>
  <c r="AW36" i="41" s="1"/>
  <c r="Q36" i="41"/>
  <c r="P33" i="41"/>
  <c r="AW33" i="41" s="1"/>
  <c r="Q33" i="41"/>
  <c r="N33" i="41"/>
  <c r="AE33" i="41" s="1"/>
  <c r="N30" i="41"/>
  <c r="AE30" i="41" s="1"/>
  <c r="Q30" i="41"/>
  <c r="P30" i="41"/>
  <c r="AW30" i="41" s="1"/>
  <c r="N27" i="41"/>
  <c r="AE27" i="41" s="1"/>
  <c r="P27" i="41"/>
  <c r="AW27" i="41" s="1"/>
  <c r="Q27" i="41"/>
  <c r="N24" i="41"/>
  <c r="AE24" i="41" s="1"/>
  <c r="P24" i="41"/>
  <c r="AW24" i="41" s="1"/>
  <c r="Q24" i="41"/>
  <c r="P21" i="41"/>
  <c r="AW21" i="41" s="1"/>
  <c r="Q21" i="41"/>
  <c r="N21" i="41"/>
  <c r="AE21" i="41" s="1"/>
  <c r="P18" i="41"/>
  <c r="AW18" i="41" s="1"/>
  <c r="N42" i="41"/>
  <c r="AE42" i="41" s="1"/>
  <c r="Q42" i="41"/>
  <c r="P42" i="41"/>
  <c r="AW42" i="41" s="1"/>
  <c r="P45" i="41"/>
  <c r="AW45" i="41" s="1"/>
  <c r="Q45" i="41"/>
  <c r="N45" i="41"/>
  <c r="AE45" i="41" s="1"/>
  <c r="N50" i="41"/>
  <c r="AE50" i="41" s="1"/>
  <c r="P50" i="41"/>
  <c r="AW50" i="41" s="1"/>
  <c r="Q50" i="41"/>
  <c r="P44" i="41"/>
  <c r="AW44" i="41" s="1"/>
  <c r="Q44" i="41"/>
  <c r="N44" i="41"/>
  <c r="AE44" i="41" s="1"/>
  <c r="N41" i="41"/>
  <c r="AE41" i="41" s="1"/>
  <c r="P41" i="41"/>
  <c r="AW41" i="41" s="1"/>
  <c r="Q41" i="41"/>
  <c r="N38" i="41"/>
  <c r="AE38" i="41" s="1"/>
  <c r="P38" i="41"/>
  <c r="AW38" i="41" s="1"/>
  <c r="Q38" i="41"/>
  <c r="P35" i="41"/>
  <c r="AW35" i="41" s="1"/>
  <c r="Q35" i="41"/>
  <c r="N35" i="41"/>
  <c r="AE35" i="41" s="1"/>
  <c r="P32" i="41"/>
  <c r="AW32" i="41" s="1"/>
  <c r="Q32" i="41"/>
  <c r="N32" i="41"/>
  <c r="AE32" i="41" s="1"/>
  <c r="N29" i="41"/>
  <c r="AE29" i="41" s="1"/>
  <c r="P29" i="41"/>
  <c r="AW29" i="41" s="1"/>
  <c r="Q29" i="41"/>
  <c r="N26" i="41"/>
  <c r="AE26" i="41" s="1"/>
  <c r="P26" i="41"/>
  <c r="AW26" i="41" s="1"/>
  <c r="Q26" i="41"/>
  <c r="N23" i="41"/>
  <c r="AE23" i="41" s="1"/>
  <c r="P23" i="41"/>
  <c r="AW23" i="41" s="1"/>
  <c r="Q23" i="41"/>
  <c r="P20" i="41"/>
  <c r="AW20" i="41" s="1"/>
  <c r="Q20" i="41"/>
  <c r="N20" i="41"/>
  <c r="AE20" i="41" s="1"/>
  <c r="N17" i="41"/>
  <c r="AE17" i="41" s="1"/>
  <c r="P17" i="41"/>
  <c r="AW17" i="41" s="1"/>
  <c r="Q17" i="41"/>
  <c r="P15" i="41"/>
  <c r="AW15" i="41" s="1"/>
  <c r="N15" i="41"/>
  <c r="AE15" i="41" s="1"/>
  <c r="Q15" i="41"/>
  <c r="N49" i="41"/>
  <c r="AE49" i="41" s="1"/>
  <c r="P49" i="41"/>
  <c r="AW49" i="41" s="1"/>
  <c r="Q49" i="41"/>
  <c r="P46" i="41"/>
  <c r="AW46" i="41" s="1"/>
  <c r="Q46" i="41"/>
  <c r="N46" i="41"/>
  <c r="AE46" i="41" s="1"/>
  <c r="Q43" i="41"/>
  <c r="P43" i="41"/>
  <c r="AW43" i="41" s="1"/>
  <c r="N43" i="41"/>
  <c r="AE43" i="41" s="1"/>
  <c r="N37" i="41"/>
  <c r="AE37" i="41" s="1"/>
  <c r="P37" i="41"/>
  <c r="AW37" i="41" s="1"/>
  <c r="Q37" i="41"/>
  <c r="P34" i="41"/>
  <c r="AW34" i="41" s="1"/>
  <c r="Q34" i="41"/>
  <c r="N34" i="41"/>
  <c r="AE34" i="41" s="1"/>
  <c r="Q31" i="41"/>
  <c r="N31" i="41"/>
  <c r="AE31" i="41" s="1"/>
  <c r="P31" i="41"/>
  <c r="AW31" i="41" s="1"/>
  <c r="N40" i="41"/>
  <c r="AE40" i="41" s="1"/>
  <c r="P40" i="41"/>
  <c r="AW40" i="41" s="1"/>
  <c r="Q40" i="41"/>
  <c r="N25" i="41"/>
  <c r="AE25" i="41" s="1"/>
  <c r="P25" i="41"/>
  <c r="AW25" i="41" s="1"/>
  <c r="Q25" i="41"/>
  <c r="P22" i="41"/>
  <c r="AW22" i="41" s="1"/>
  <c r="Q22" i="41"/>
  <c r="N22" i="41"/>
  <c r="AE22" i="41" s="1"/>
  <c r="Q19" i="41"/>
  <c r="N19" i="41"/>
  <c r="AE19" i="41" s="1"/>
  <c r="P19" i="41"/>
  <c r="AW19" i="41" s="1"/>
  <c r="N28" i="41"/>
  <c r="AE28" i="41" s="1"/>
  <c r="P28" i="41"/>
  <c r="AW28" i="41" s="1"/>
  <c r="Q28" i="41"/>
  <c r="N16" i="41"/>
  <c r="AE16" i="41" s="1"/>
  <c r="P48" i="41"/>
  <c r="AW48" i="41" s="1"/>
  <c r="AN48" i="41"/>
  <c r="N48" i="41"/>
  <c r="AE48" i="41" s="1"/>
  <c r="Q48" i="41"/>
  <c r="Q47" i="41"/>
  <c r="P47" i="41"/>
  <c r="AW47" i="41" s="1"/>
  <c r="N47" i="41"/>
  <c r="AE47" i="41" s="1"/>
  <c r="L17" i="41"/>
  <c r="J17" i="41"/>
  <c r="I17" i="41"/>
  <c r="K17" i="41"/>
  <c r="V107" i="41"/>
  <c r="U107" i="41"/>
  <c r="N18" i="41" l="1"/>
  <c r="O16" i="41"/>
  <c r="Q18" i="41"/>
  <c r="Q16" i="41"/>
  <c r="P107" i="41"/>
  <c r="AN51" i="41"/>
  <c r="W107" i="41"/>
  <c r="N107" i="41" l="1"/>
  <c r="AE18" i="41"/>
  <c r="AN39" i="41"/>
  <c r="AN45" i="41"/>
  <c r="AN40" i="41"/>
  <c r="AN50" i="41"/>
  <c r="AN36" i="41"/>
  <c r="AN21" i="41"/>
  <c r="AN47" i="41"/>
  <c r="AN35" i="41"/>
  <c r="AN44" i="41"/>
  <c r="O107" i="41"/>
  <c r="AN43" i="41"/>
  <c r="AN42" i="41"/>
  <c r="AN23" i="41"/>
  <c r="AN22" i="41"/>
  <c r="AN46" i="41"/>
  <c r="AN38" i="41"/>
  <c r="AN49" i="41"/>
  <c r="AN24" i="41"/>
  <c r="AN41" i="41"/>
  <c r="AN37" i="41"/>
  <c r="Q107" i="41"/>
  <c r="AY107" i="41"/>
  <c r="AP107" i="41"/>
  <c r="AG107" i="41"/>
  <c r="AN20" i="41" l="1"/>
  <c r="AN25" i="41"/>
  <c r="AN26" i="41"/>
  <c r="AN19" i="41"/>
  <c r="AN28" i="41"/>
  <c r="I107" i="42"/>
  <c r="AB2" i="41" l="1"/>
  <c r="Y2" i="41"/>
  <c r="K39" i="38" l="1"/>
  <c r="J16" i="38" l="1"/>
  <c r="K16" i="38"/>
  <c r="J17" i="38"/>
  <c r="K17" i="38"/>
  <c r="J18" i="38"/>
  <c r="K18" i="38"/>
  <c r="J19" i="38"/>
  <c r="K19" i="38"/>
  <c r="J20" i="38"/>
  <c r="K20" i="38"/>
  <c r="J21" i="38"/>
  <c r="K21" i="38"/>
  <c r="J22" i="38"/>
  <c r="K22" i="38"/>
  <c r="J23" i="38"/>
  <c r="K23" i="38"/>
  <c r="J24" i="38"/>
  <c r="K24" i="38"/>
  <c r="J25" i="38"/>
  <c r="K25" i="38"/>
  <c r="J26" i="38"/>
  <c r="K26" i="38"/>
  <c r="J27" i="38"/>
  <c r="K27" i="38"/>
  <c r="J28" i="38"/>
  <c r="K28" i="38"/>
  <c r="J29" i="38"/>
  <c r="K29" i="38"/>
  <c r="J30" i="38"/>
  <c r="K30" i="38"/>
  <c r="J31" i="38"/>
  <c r="K31" i="38"/>
  <c r="J32" i="38"/>
  <c r="K32" i="38"/>
  <c r="J33" i="38"/>
  <c r="K33" i="38"/>
  <c r="J34" i="38"/>
  <c r="K34" i="38"/>
  <c r="J35" i="38"/>
  <c r="K35" i="38"/>
  <c r="J36" i="38"/>
  <c r="K36" i="38"/>
  <c r="J37" i="38"/>
  <c r="K37" i="38"/>
  <c r="J38" i="38"/>
  <c r="K38" i="38"/>
  <c r="J39" i="38"/>
  <c r="J40" i="38"/>
  <c r="K40" i="38"/>
  <c r="J41" i="38"/>
  <c r="K41" i="38"/>
  <c r="J42" i="38"/>
  <c r="K42" i="38"/>
  <c r="J43" i="38"/>
  <c r="K43" i="38"/>
  <c r="J44" i="38"/>
  <c r="K44" i="38"/>
  <c r="J45" i="38"/>
  <c r="K45" i="38"/>
  <c r="J46" i="38"/>
  <c r="K46" i="38"/>
  <c r="J47" i="38"/>
  <c r="K47" i="38"/>
  <c r="I21" i="41" l="1"/>
  <c r="J21" i="41"/>
  <c r="AN30" i="41" s="1"/>
  <c r="K21" i="41"/>
  <c r="I24" i="41"/>
  <c r="J24" i="41"/>
  <c r="AN32" i="41" s="1"/>
  <c r="K24" i="41"/>
  <c r="I18" i="41"/>
  <c r="K18" i="41"/>
  <c r="J18" i="41"/>
  <c r="AN34" i="41" s="1"/>
  <c r="K27" i="41"/>
  <c r="J27" i="41"/>
  <c r="AN33" i="41" s="1"/>
  <c r="I27" i="41"/>
  <c r="AN15" i="41"/>
  <c r="I16" i="41"/>
  <c r="K16" i="41"/>
  <c r="J16" i="41"/>
  <c r="AN31" i="41" s="1"/>
  <c r="A2" i="38"/>
  <c r="AN17" i="41" l="1"/>
  <c r="AN27" i="41"/>
  <c r="AN18" i="41"/>
  <c r="AN29" i="41"/>
  <c r="AN16" i="41"/>
  <c r="L27" i="41"/>
  <c r="L18" i="41"/>
  <c r="L16" i="41"/>
  <c r="L24" i="41"/>
  <c r="L21" i="41"/>
  <c r="J48" i="38"/>
  <c r="K48" i="38"/>
  <c r="J49" i="38"/>
  <c r="K49" i="38"/>
  <c r="J50" i="38"/>
  <c r="K50" i="38"/>
  <c r="J51" i="38"/>
  <c r="K51" i="38"/>
  <c r="J52" i="38"/>
  <c r="K52" i="38"/>
  <c r="J53" i="38"/>
  <c r="K53" i="38"/>
  <c r="J54" i="38"/>
  <c r="K54" i="38"/>
  <c r="J55" i="38"/>
  <c r="K55" i="38"/>
  <c r="J56" i="38"/>
  <c r="K56" i="38"/>
  <c r="J57" i="38"/>
  <c r="K57" i="38"/>
  <c r="J58" i="38"/>
  <c r="K58" i="38"/>
  <c r="J59" i="38"/>
  <c r="K59" i="38"/>
  <c r="J60" i="38"/>
  <c r="K60" i="38"/>
  <c r="J61" i="38"/>
  <c r="K61" i="38"/>
  <c r="J105" i="38"/>
  <c r="K105" i="38"/>
  <c r="AW107" i="41" l="1"/>
  <c r="AN107" i="41"/>
  <c r="AE107" i="41"/>
  <c r="AO107" i="41" l="1"/>
  <c r="AF107" i="41"/>
  <c r="AX107" i="41"/>
  <c r="G107" i="42"/>
  <c r="H107" i="42" l="1"/>
  <c r="J107" i="42"/>
  <c r="I107" i="40"/>
  <c r="G107" i="40" l="1"/>
  <c r="H107" i="40" l="1"/>
  <c r="J107" i="40"/>
</calcChain>
</file>

<file path=xl/sharedStrings.xml><?xml version="1.0" encoding="utf-8"?>
<sst xmlns="http://schemas.openxmlformats.org/spreadsheetml/2006/main" count="151" uniqueCount="86">
  <si>
    <t>บริษัท ยันฮี วิตามิน วอเตอร์ จำกัด</t>
  </si>
  <si>
    <t>ที่</t>
  </si>
  <si>
    <t>ตำแหน่ง</t>
  </si>
  <si>
    <t>รหัสพนักงาน</t>
  </si>
  <si>
    <t>รวมทั้งสิ้น</t>
  </si>
  <si>
    <t>ชื่อพนักงาน</t>
  </si>
  <si>
    <t>Manager</t>
  </si>
  <si>
    <t>Trainer Rollout</t>
  </si>
  <si>
    <t>ประจำรถ</t>
  </si>
  <si>
    <t>Driver</t>
  </si>
  <si>
    <t>ยอดขายที่ทำได้</t>
  </si>
  <si>
    <t>คำนวณ Incentive</t>
  </si>
  <si>
    <t>%Inct</t>
  </si>
  <si>
    <t>Salesman</t>
  </si>
  <si>
    <t>Trainer Fix</t>
  </si>
  <si>
    <t>ยอดรวม</t>
  </si>
  <si>
    <t>Sales Code</t>
  </si>
  <si>
    <t>Last Update&gt;</t>
  </si>
  <si>
    <t>สัดส่วน</t>
  </si>
  <si>
    <t>สรุปวันทำงาน</t>
  </si>
  <si>
    <t>ทั้งเดือน</t>
  </si>
  <si>
    <t>แทนโดย</t>
  </si>
  <si>
    <t>สรุปวันทำแทน &gt;&gt;</t>
  </si>
  <si>
    <t>พนักงานหลัก</t>
  </si>
  <si>
    <t>น้ำดื่ม</t>
  </si>
  <si>
    <t>ผลิตภัณฑ์ยา</t>
  </si>
  <si>
    <t>เครื่องสำอางค์</t>
  </si>
  <si>
    <t>อาหารเสริม</t>
  </si>
  <si>
    <t>อาหารบริโภค</t>
  </si>
  <si>
    <t>ทำจริง</t>
  </si>
  <si>
    <t>โบนัส</t>
  </si>
  <si>
    <t>6xxx</t>
  </si>
  <si>
    <t>7xxx</t>
  </si>
  <si>
    <t>8xxx</t>
  </si>
  <si>
    <t>เป้าหมายรวม</t>
  </si>
  <si>
    <t>&gt;=80%</t>
  </si>
  <si>
    <t>&lt;50%</t>
  </si>
  <si>
    <t>ยอดน้ำขั้นต่ำ</t>
  </si>
  <si>
    <t>ยอดขายแยกตามกลุ่มสินค้าที่ทำได้</t>
  </si>
  <si>
    <t>ยอดขายที่ทำได้(รวมทุกกลุ่มสินค้า)</t>
  </si>
  <si>
    <t>%ขายรวม</t>
  </si>
  <si>
    <t>ขายรวมที่ทำได้</t>
  </si>
  <si>
    <t>%เป้ารวม</t>
  </si>
  <si>
    <t>ทำแทน</t>
  </si>
  <si>
    <t>รวม</t>
  </si>
  <si>
    <t>Driver (Incentive)</t>
  </si>
  <si>
    <t>รหัส</t>
  </si>
  <si>
    <t>น้ำ</t>
  </si>
  <si>
    <t>ยา</t>
  </si>
  <si>
    <t>ข้าว</t>
  </si>
  <si>
    <t>Trainer Rollout (Incentive)</t>
  </si>
  <si>
    <t>&gt;=80%  ศูนย์</t>
  </si>
  <si>
    <t>&gt;=50%</t>
  </si>
  <si>
    <t>Sales</t>
  </si>
  <si>
    <t>ขับเอง (วัน)</t>
  </si>
  <si>
    <t>ขับเอง</t>
  </si>
  <si>
    <t>สรุปวันทำงาน (วัน)</t>
  </si>
  <si>
    <t>&gt;=100%</t>
  </si>
  <si>
    <t>Incentive / วัน (ขายและขับเอง)</t>
  </si>
  <si>
    <t>Incentive / วัน (ขายมีคนขับช่วย)</t>
  </si>
  <si>
    <t>รวมทุกกลุ่มสินค้า</t>
  </si>
  <si>
    <t>กลุ่มสินค้าน้ำดื่ม</t>
  </si>
  <si>
    <t>กลุ่มสินค้ายา</t>
  </si>
  <si>
    <t>กลุ่มสินค้าข้าว</t>
  </si>
  <si>
    <t>จากยอดขาย</t>
  </si>
  <si>
    <t>check sum&gt;&gt;</t>
  </si>
  <si>
    <r>
      <t>**</t>
    </r>
    <r>
      <rPr>
        <b/>
        <sz val="10"/>
        <rFont val="Arial"/>
        <family val="2"/>
      </rPr>
      <t>Salesman</t>
    </r>
    <r>
      <rPr>
        <sz val="10"/>
        <rFont val="Arial"/>
        <family val="2"/>
      </rPr>
      <t xml:space="preserve"> ที่ทำเป้ายอดขายรวมได้ถึง 100% จะได้รับโบนัสเพิ่มอีก</t>
    </r>
  </si>
  <si>
    <t>แทนขับรถเอง</t>
  </si>
  <si>
    <t>แทนมีคนขับรถ</t>
  </si>
  <si>
    <t>น้ำ&lt;&lt;</t>
  </si>
  <si>
    <t>ยา&lt;&lt;</t>
  </si>
  <si>
    <t>ข้าว&lt;&lt;</t>
  </si>
  <si>
    <t xml:space="preserve">   &lt;&lt; Incentive ที่ได้</t>
  </si>
  <si>
    <r>
      <t xml:space="preserve">Incentive ตามวันที่ทำจริง </t>
    </r>
    <r>
      <rPr>
        <b/>
        <sz val="9"/>
        <color rgb="FFFF0000"/>
        <rFont val="Arial"/>
        <family val="2"/>
      </rPr>
      <t xml:space="preserve">หัก </t>
    </r>
    <r>
      <rPr>
        <b/>
        <sz val="8"/>
        <color rgb="FFFF0000"/>
        <rFont val="Arial"/>
        <family val="2"/>
      </rPr>
      <t>Trainer Rollout</t>
    </r>
  </si>
  <si>
    <t>บาท (จำนวนวันทำงานที่ทำจริงไม่มีผล)</t>
  </si>
  <si>
    <t>ผู้จัดทำ..................................................</t>
  </si>
  <si>
    <t>ผู้ตรวจสอบ..................................................</t>
  </si>
  <si>
    <t xml:space="preserve">        ผู้จัดการศูนย์</t>
  </si>
  <si>
    <t xml:space="preserve">                  ผช.ผอ.ศูนย์กระจายสินค้า</t>
  </si>
  <si>
    <t xml:space="preserve">                   นายสันติชัย กนกชัชวาล</t>
  </si>
  <si>
    <t xml:space="preserve">    ผู้อนุมัติ..................................................</t>
  </si>
  <si>
    <t xml:space="preserve">                     นายชนินทน์ สุรเศวต</t>
  </si>
  <si>
    <t xml:space="preserve">                    ผอ.ศูนย์กระจายสินค้า</t>
  </si>
  <si>
    <r>
      <t>**</t>
    </r>
    <r>
      <rPr>
        <b/>
        <sz val="10"/>
        <rFont val="Arial"/>
        <family val="2"/>
      </rPr>
      <t>ยอดขาย</t>
    </r>
    <r>
      <rPr>
        <sz val="10"/>
        <rFont val="Arial"/>
        <family val="2"/>
      </rPr>
      <t xml:space="preserve"> ต้องเป็นยอดขายเฉพาะที่เก็บเงินแล้วเท่านั้น</t>
    </r>
  </si>
  <si>
    <t>ที่ทำจริง</t>
  </si>
  <si>
    <t>%Incentive ที่ได้ ต่อ %ยอดขายรวม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</si>
</sst>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41" x14ac:knownFonts="1">
    <font>
      <sz val="10"/>
      <name val="Arial"/>
    </font>
    <font>
      <b/>
      <sz val="14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2"/>
      <color rgb="FF00B05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sz val="10"/>
      <color rgb="FF0070C0"/>
      <name val="Arial"/>
      <family val="2"/>
    </font>
    <font>
      <sz val="6"/>
      <name val="Arial"/>
      <family val="2"/>
    </font>
    <font>
      <b/>
      <sz val="11"/>
      <color rgb="FFFF0000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9"/>
      <color rgb="FF00B050"/>
      <name val="Arial"/>
      <family val="2"/>
    </font>
    <font>
      <b/>
      <sz val="12"/>
      <color rgb="FFFF0000"/>
      <name val="Arial"/>
      <family val="2"/>
    </font>
    <font>
      <sz val="10"/>
      <color rgb="FFFF0000"/>
      <name val="Arial"/>
      <family val="2"/>
    </font>
    <font>
      <sz val="10"/>
      <color rgb="FF00B050"/>
      <name val="Arial"/>
      <family val="2"/>
    </font>
    <font>
      <b/>
      <sz val="10"/>
      <color rgb="FF00B050"/>
      <name val="Arial"/>
      <family val="2"/>
    </font>
    <font>
      <b/>
      <sz val="12"/>
      <color theme="1"/>
      <name val="Arial"/>
      <family val="2"/>
    </font>
    <font>
      <sz val="6"/>
      <color rgb="FF00B050"/>
      <name val="Arial"/>
      <family val="2"/>
    </font>
    <font>
      <sz val="9"/>
      <color rgb="FF0070C0"/>
      <name val="Arial"/>
      <family val="2"/>
    </font>
    <font>
      <sz val="8"/>
      <color rgb="FFFF0000"/>
      <name val="Arial"/>
      <family val="2"/>
    </font>
    <font>
      <b/>
      <sz val="10"/>
      <color rgb="FFFF0000"/>
      <name val="Arial"/>
      <family val="2"/>
    </font>
    <font>
      <b/>
      <sz val="12"/>
      <color rgb="FF0070C0"/>
      <name val="Arial"/>
      <family val="2"/>
    </font>
    <font>
      <sz val="9"/>
      <name val="Arial"/>
      <family val="2"/>
    </font>
    <font>
      <b/>
      <sz val="9.5"/>
      <name val="Arial"/>
      <family val="2"/>
    </font>
    <font>
      <sz val="9"/>
      <color rgb="FF00B050"/>
      <name val="Arial"/>
      <family val="2"/>
    </font>
    <font>
      <b/>
      <sz val="11"/>
      <color theme="1"/>
      <name val="Arial"/>
      <family val="2"/>
    </font>
    <font>
      <b/>
      <sz val="10"/>
      <color rgb="FF0070C0"/>
      <name val="Arial"/>
      <family val="2"/>
    </font>
    <font>
      <b/>
      <sz val="8"/>
      <color theme="1"/>
      <name val="Arial"/>
      <family val="2"/>
    </font>
    <font>
      <sz val="11"/>
      <color rgb="FF00B050"/>
      <name val="Arial"/>
      <family val="2"/>
    </font>
    <font>
      <sz val="6"/>
      <color rgb="FF0070C0"/>
      <name val="Arial"/>
      <family val="2"/>
    </font>
    <font>
      <sz val="8"/>
      <color rgb="FF0070C0"/>
      <name val="Arial"/>
      <family val="2"/>
    </font>
    <font>
      <b/>
      <sz val="9"/>
      <color rgb="FFFF0000"/>
      <name val="Arial"/>
      <family val="2"/>
    </font>
    <font>
      <b/>
      <sz val="8"/>
      <color rgb="FFFF0000"/>
      <name val="Arial"/>
      <family val="2"/>
    </font>
    <font>
      <b/>
      <sz val="11"/>
      <color rgb="FF00B050"/>
      <name val="Arial"/>
      <family val="2"/>
    </font>
    <font>
      <b/>
      <sz val="9"/>
      <color rgb="FF0070C0"/>
      <name val="Arial"/>
      <family val="2"/>
    </font>
  </fonts>
  <fills count="21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53">
    <xf numFmtId="0" fontId="0" fillId="0" borderId="0" xfId="0"/>
    <xf numFmtId="0" fontId="0" fillId="0" borderId="6" xfId="0" applyBorder="1" applyAlignment="1">
      <alignment horizontal="center" vertical="center"/>
    </xf>
    <xf numFmtId="4" fontId="0" fillId="0" borderId="0" xfId="0" applyNumberFormat="1"/>
    <xf numFmtId="0" fontId="0" fillId="0" borderId="6" xfId="0" applyBorder="1" applyAlignment="1">
      <alignment horizontal="left" vertical="center"/>
    </xf>
    <xf numFmtId="0" fontId="0" fillId="0" borderId="0" xfId="0" applyFill="1"/>
    <xf numFmtId="0" fontId="7" fillId="0" borderId="0" xfId="0" applyFont="1" applyFill="1" applyAlignment="1" applyProtection="1">
      <alignment horizontal="left"/>
      <protection locked="0"/>
    </xf>
    <xf numFmtId="0" fontId="4" fillId="0" borderId="0" xfId="0" applyFont="1"/>
    <xf numFmtId="4" fontId="6" fillId="0" borderId="0" xfId="0" applyNumberFormat="1" applyFont="1" applyAlignment="1" applyProtection="1">
      <protection locked="0"/>
    </xf>
    <xf numFmtId="4" fontId="0" fillId="0" borderId="6" xfId="0" applyNumberFormat="1" applyBorder="1" applyAlignment="1">
      <alignment horizontal="right" vertical="center"/>
    </xf>
    <xf numFmtId="0" fontId="6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0" fillId="0" borderId="0" xfId="0" applyAlignment="1">
      <alignment horizontal="center"/>
    </xf>
    <xf numFmtId="0" fontId="8" fillId="0" borderId="0" xfId="0" applyFont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4" fontId="0" fillId="0" borderId="6" xfId="0" applyNumberFormat="1" applyFill="1" applyBorder="1" applyAlignment="1">
      <alignment horizontal="right" vertical="center"/>
    </xf>
    <xf numFmtId="0" fontId="11" fillId="0" borderId="0" xfId="0" applyFont="1" applyBorder="1"/>
    <xf numFmtId="0" fontId="13" fillId="0" borderId="0" xfId="0" applyFont="1" applyFill="1" applyAlignment="1" applyProtection="1">
      <alignment horizontal="left"/>
      <protection locked="0"/>
    </xf>
    <xf numFmtId="0" fontId="0" fillId="0" borderId="2" xfId="0" applyBorder="1" applyAlignment="1">
      <alignment horizontal="center" vertical="center"/>
    </xf>
    <xf numFmtId="0" fontId="1" fillId="0" borderId="0" xfId="0" applyFont="1" applyFill="1" applyAlignment="1"/>
    <xf numFmtId="10" fontId="11" fillId="0" borderId="0" xfId="0" applyNumberFormat="1" applyFont="1" applyBorder="1"/>
    <xf numFmtId="0" fontId="14" fillId="0" borderId="0" xfId="0" applyFont="1"/>
    <xf numFmtId="0" fontId="3" fillId="0" borderId="0" xfId="0" applyFont="1" applyFill="1" applyBorder="1"/>
    <xf numFmtId="0" fontId="14" fillId="0" borderId="0" xfId="0" applyFont="1" applyAlignment="1">
      <alignment vertical="center"/>
    </xf>
    <xf numFmtId="4" fontId="0" fillId="0" borderId="6" xfId="0" applyNumberFormat="1" applyFill="1" applyBorder="1" applyAlignment="1">
      <alignment horizontal="right"/>
    </xf>
    <xf numFmtId="4" fontId="6" fillId="0" borderId="0" xfId="0" applyNumberFormat="1" applyFont="1" applyFill="1" applyAlignment="1" applyProtection="1">
      <protection locked="0"/>
    </xf>
    <xf numFmtId="4" fontId="7" fillId="0" borderId="0" xfId="0" applyNumberFormat="1" applyFont="1" applyFill="1" applyAlignment="1" applyProtection="1">
      <protection locked="0"/>
    </xf>
    <xf numFmtId="4" fontId="0" fillId="0" borderId="0" xfId="0" applyNumberFormat="1" applyFill="1"/>
    <xf numFmtId="10" fontId="6" fillId="0" borderId="0" xfId="0" applyNumberFormat="1" applyFont="1" applyFill="1" applyAlignment="1" applyProtection="1">
      <protection locked="0"/>
    </xf>
    <xf numFmtId="10" fontId="7" fillId="0" borderId="0" xfId="0" applyNumberFormat="1" applyFont="1" applyFill="1" applyAlignment="1" applyProtection="1">
      <protection locked="0"/>
    </xf>
    <xf numFmtId="10" fontId="0" fillId="0" borderId="0" xfId="0" applyNumberFormat="1" applyFill="1"/>
    <xf numFmtId="10" fontId="0" fillId="0" borderId="0" xfId="0" applyNumberFormat="1"/>
    <xf numFmtId="0" fontId="15" fillId="2" borderId="6" xfId="0" applyNumberFormat="1" applyFont="1" applyFill="1" applyBorder="1" applyAlignment="1">
      <alignment horizontal="center" vertical="center"/>
    </xf>
    <xf numFmtId="10" fontId="4" fillId="0" borderId="8" xfId="0" applyNumberFormat="1" applyFont="1" applyFill="1" applyBorder="1" applyAlignment="1">
      <alignment horizontal="right"/>
    </xf>
    <xf numFmtId="4" fontId="2" fillId="2" borderId="6" xfId="0" applyNumberFormat="1" applyFont="1" applyFill="1" applyBorder="1" applyAlignment="1">
      <alignment horizontal="center" vertical="center"/>
    </xf>
    <xf numFmtId="4" fontId="2" fillId="0" borderId="6" xfId="0" applyNumberFormat="1" applyFont="1" applyBorder="1" applyAlignment="1">
      <alignment horizontal="right" vertical="center"/>
    </xf>
    <xf numFmtId="4" fontId="3" fillId="0" borderId="0" xfId="0" applyNumberFormat="1" applyFo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49" fontId="6" fillId="0" borderId="0" xfId="0" applyNumberFormat="1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0" fontId="6" fillId="0" borderId="0" xfId="0" applyNumberFormat="1" applyFont="1" applyAlignment="1" applyProtection="1"/>
    <xf numFmtId="4" fontId="0" fillId="0" borderId="0" xfId="0" applyNumberFormat="1" applyProtection="1"/>
    <xf numFmtId="0" fontId="0" fillId="0" borderId="0" xfId="0" applyProtection="1"/>
    <xf numFmtId="0" fontId="7" fillId="0" borderId="0" xfId="0" applyFont="1" applyFill="1" applyAlignment="1" applyProtection="1">
      <alignment horizontal="left"/>
    </xf>
    <xf numFmtId="49" fontId="7" fillId="0" borderId="0" xfId="0" applyNumberFormat="1" applyFont="1" applyFill="1" applyAlignment="1" applyProtection="1">
      <alignment horizontal="left"/>
    </xf>
    <xf numFmtId="49" fontId="4" fillId="0" borderId="0" xfId="0" applyNumberFormat="1" applyFont="1" applyProtection="1"/>
    <xf numFmtId="49" fontId="15" fillId="0" borderId="0" xfId="0" applyNumberFormat="1" applyFont="1" applyFill="1" applyAlignment="1" applyProtection="1">
      <alignment horizontal="right"/>
    </xf>
    <xf numFmtId="0" fontId="7" fillId="0" borderId="0" xfId="0" applyNumberFormat="1" applyFont="1" applyAlignment="1" applyProtection="1"/>
    <xf numFmtId="4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/>
    <xf numFmtId="49" fontId="4" fillId="0" borderId="0" xfId="0" applyNumberFormat="1" applyFont="1" applyAlignment="1" applyProtection="1"/>
    <xf numFmtId="0" fontId="5" fillId="0" borderId="0" xfId="0" applyFont="1" applyAlignment="1" applyProtection="1"/>
    <xf numFmtId="0" fontId="4" fillId="0" borderId="0" xfId="0" applyNumberFormat="1" applyFont="1" applyAlignment="1" applyProtection="1"/>
    <xf numFmtId="0" fontId="5" fillId="0" borderId="0" xfId="0" applyNumberFormat="1" applyFont="1" applyAlignment="1" applyProtection="1">
      <alignment horizontal="right"/>
    </xf>
    <xf numFmtId="0" fontId="4" fillId="0" borderId="0" xfId="0" applyNumberFormat="1" applyFont="1" applyAlignment="1" applyProtection="1">
      <alignment horizontal="center"/>
    </xf>
    <xf numFmtId="0" fontId="2" fillId="11" borderId="6" xfId="0" applyFont="1" applyFill="1" applyBorder="1" applyAlignment="1" applyProtection="1">
      <alignment horizontal="center" vertical="center"/>
    </xf>
    <xf numFmtId="0" fontId="0" fillId="14" borderId="6" xfId="0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49" fontId="0" fillId="0" borderId="3" xfId="0" applyNumberFormat="1" applyBorder="1" applyAlignment="1" applyProtection="1">
      <alignment horizontal="center" vertical="center"/>
    </xf>
    <xf numFmtId="49" fontId="0" fillId="0" borderId="4" xfId="0" applyNumberForma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left" vertical="center"/>
    </xf>
    <xf numFmtId="49" fontId="4" fillId="0" borderId="4" xfId="0" applyNumberFormat="1" applyFont="1" applyBorder="1" applyAlignment="1" applyProtection="1">
      <alignment horizontal="center" vertical="center"/>
    </xf>
    <xf numFmtId="0" fontId="0" fillId="14" borderId="4" xfId="0" applyFill="1" applyBorder="1" applyAlignment="1" applyProtection="1">
      <alignment horizontal="center" vertical="center"/>
    </xf>
    <xf numFmtId="0" fontId="12" fillId="0" borderId="6" xfId="0" applyNumberFormat="1" applyFont="1" applyBorder="1" applyAlignment="1" applyProtection="1">
      <alignment horizontal="center" vertical="center"/>
    </xf>
    <xf numFmtId="4" fontId="4" fillId="0" borderId="6" xfId="0" applyNumberFormat="1" applyFont="1" applyBorder="1" applyAlignment="1" applyProtection="1">
      <alignment horizontal="right" vertical="center"/>
    </xf>
    <xf numFmtId="49" fontId="8" fillId="0" borderId="4" xfId="0" applyNumberFormat="1" applyFont="1" applyBorder="1" applyAlignment="1" applyProtection="1">
      <alignment vertical="center"/>
    </xf>
    <xf numFmtId="49" fontId="8" fillId="0" borderId="4" xfId="0" applyNumberFormat="1" applyFont="1" applyBorder="1" applyAlignment="1" applyProtection="1">
      <alignment horizontal="center" vertical="center"/>
    </xf>
    <xf numFmtId="0" fontId="8" fillId="14" borderId="4" xfId="0" applyFont="1" applyFill="1" applyBorder="1" applyAlignment="1" applyProtection="1">
      <alignment horizontal="center" vertical="center"/>
    </xf>
    <xf numFmtId="0" fontId="5" fillId="0" borderId="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49" fontId="0" fillId="0" borderId="0" xfId="0" applyNumberFormat="1" applyProtection="1"/>
    <xf numFmtId="0" fontId="0" fillId="0" borderId="0" xfId="0" applyAlignment="1" applyProtection="1">
      <alignment horizontal="left"/>
    </xf>
    <xf numFmtId="0" fontId="0" fillId="0" borderId="0" xfId="0" applyNumberFormat="1" applyProtection="1"/>
    <xf numFmtId="4" fontId="0" fillId="6" borderId="0" xfId="0" applyNumberFormat="1" applyFill="1" applyProtection="1"/>
    <xf numFmtId="49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20" fillId="0" borderId="6" xfId="0" applyFont="1" applyFill="1" applyBorder="1" applyAlignment="1" applyProtection="1">
      <alignment horizontal="center" vertical="center"/>
      <protection locked="0"/>
    </xf>
    <xf numFmtId="49" fontId="20" fillId="0" borderId="6" xfId="0" applyNumberFormat="1" applyFont="1" applyFill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center" vertical="center"/>
      <protection locked="0"/>
    </xf>
    <xf numFmtId="49" fontId="20" fillId="0" borderId="6" xfId="0" applyNumberFormat="1" applyFont="1" applyBorder="1" applyAlignment="1" applyProtection="1">
      <alignment horizontal="left" vertical="center"/>
      <protection locked="0"/>
    </xf>
    <xf numFmtId="4" fontId="20" fillId="10" borderId="0" xfId="0" applyNumberFormat="1" applyFont="1" applyFill="1" applyAlignment="1" applyProtection="1">
      <alignment horizontal="left"/>
      <protection locked="0"/>
    </xf>
    <xf numFmtId="0" fontId="20" fillId="10" borderId="0" xfId="0" applyFont="1" applyFill="1" applyAlignment="1" applyProtection="1">
      <alignment horizontal="left"/>
      <protection locked="0"/>
    </xf>
    <xf numFmtId="0" fontId="23" fillId="0" borderId="6" xfId="0" applyNumberFormat="1" applyFont="1" applyFill="1" applyBorder="1" applyAlignment="1" applyProtection="1">
      <alignment horizontal="center" vertical="center"/>
      <protection locked="0"/>
    </xf>
    <xf numFmtId="0" fontId="23" fillId="0" borderId="6" xfId="0" applyNumberFormat="1" applyFont="1" applyBorder="1" applyAlignment="1" applyProtection="1">
      <alignment horizontal="center" vertical="center"/>
      <protection locked="0"/>
    </xf>
    <xf numFmtId="4" fontId="20" fillId="0" borderId="6" xfId="0" applyNumberFormat="1" applyFont="1" applyFill="1" applyBorder="1" applyAlignment="1" applyProtection="1">
      <alignment horizontal="right" vertical="center"/>
      <protection locked="0"/>
    </xf>
    <xf numFmtId="4" fontId="20" fillId="0" borderId="6" xfId="0" applyNumberFormat="1" applyFont="1" applyBorder="1" applyAlignment="1" applyProtection="1">
      <alignment horizontal="right" vertical="center"/>
      <protection locked="0"/>
    </xf>
    <xf numFmtId="4" fontId="25" fillId="0" borderId="0" xfId="0" applyNumberFormat="1" applyFont="1"/>
    <xf numFmtId="0" fontId="28" fillId="0" borderId="6" xfId="0" applyFont="1" applyBorder="1" applyAlignment="1">
      <alignment horizontal="left" vertical="center"/>
    </xf>
    <xf numFmtId="49" fontId="30" fillId="0" borderId="6" xfId="0" applyNumberFormat="1" applyFont="1" applyBorder="1" applyAlignment="1" applyProtection="1">
      <alignment horizontal="left" vertical="center"/>
      <protection locked="0"/>
    </xf>
    <xf numFmtId="4" fontId="26" fillId="0" borderId="0" xfId="0" applyNumberFormat="1" applyFont="1" applyAlignment="1" applyProtection="1">
      <alignment vertical="center"/>
    </xf>
    <xf numFmtId="49" fontId="18" fillId="0" borderId="0" xfId="0" applyNumberFormat="1" applyFont="1" applyAlignment="1" applyProtection="1">
      <alignment horizontal="right"/>
    </xf>
    <xf numFmtId="4" fontId="0" fillId="0" borderId="4" xfId="0" applyNumberFormat="1" applyFill="1" applyBorder="1" applyAlignment="1">
      <alignment horizontal="right" vertical="center"/>
    </xf>
    <xf numFmtId="0" fontId="31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horizontal="center"/>
    </xf>
    <xf numFmtId="4" fontId="19" fillId="0" borderId="0" xfId="0" applyNumberFormat="1" applyFont="1"/>
    <xf numFmtId="4" fontId="19" fillId="0" borderId="0" xfId="0" applyNumberFormat="1" applyFont="1" applyFill="1"/>
    <xf numFmtId="10" fontId="19" fillId="0" borderId="0" xfId="0" applyNumberFormat="1" applyFont="1" applyFill="1"/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right"/>
    </xf>
    <xf numFmtId="4" fontId="4" fillId="0" borderId="6" xfId="0" applyNumberFormat="1" applyFont="1" applyFill="1" applyBorder="1" applyAlignment="1">
      <alignment horizontal="right"/>
    </xf>
    <xf numFmtId="0" fontId="10" fillId="12" borderId="6" xfId="0" applyNumberFormat="1" applyFont="1" applyFill="1" applyBorder="1" applyAlignment="1" applyProtection="1">
      <alignment horizontal="center" vertical="center"/>
    </xf>
    <xf numFmtId="49" fontId="2" fillId="3" borderId="6" xfId="0" applyNumberFormat="1" applyFont="1" applyFill="1" applyBorder="1" applyAlignment="1" applyProtection="1">
      <alignment horizontal="center" vertical="center"/>
    </xf>
    <xf numFmtId="4" fontId="2" fillId="0" borderId="6" xfId="0" applyNumberFormat="1" applyFont="1" applyFill="1" applyBorder="1" applyAlignment="1" applyProtection="1">
      <alignment horizontal="right" vertical="center"/>
    </xf>
    <xf numFmtId="4" fontId="2" fillId="3" borderId="6" xfId="0" applyNumberFormat="1" applyFont="1" applyFill="1" applyBorder="1" applyAlignment="1" applyProtection="1">
      <alignment horizontal="right" vertical="center"/>
    </xf>
    <xf numFmtId="4" fontId="4" fillId="0" borderId="6" xfId="0" applyNumberFormat="1" applyFont="1" applyBorder="1"/>
    <xf numFmtId="10" fontId="4" fillId="10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right"/>
    </xf>
    <xf numFmtId="49" fontId="15" fillId="6" borderId="6" xfId="0" applyNumberFormat="1" applyFont="1" applyFill="1" applyBorder="1" applyAlignment="1">
      <alignment horizontal="center" vertical="center"/>
    </xf>
    <xf numFmtId="10" fontId="4" fillId="17" borderId="6" xfId="0" applyNumberFormat="1" applyFont="1" applyFill="1" applyBorder="1" applyAlignment="1">
      <alignment horizontal="right"/>
    </xf>
    <xf numFmtId="49" fontId="4" fillId="0" borderId="0" xfId="0" applyNumberFormat="1" applyFont="1"/>
    <xf numFmtId="49" fontId="0" fillId="0" borderId="0" xfId="0" applyNumberFormat="1"/>
    <xf numFmtId="4" fontId="6" fillId="0" borderId="0" xfId="0" applyNumberFormat="1" applyFont="1" applyAlignment="1" applyProtection="1">
      <alignment horizontal="center"/>
      <protection locked="0"/>
    </xf>
    <xf numFmtId="4" fontId="7" fillId="0" borderId="0" xfId="0" applyNumberFormat="1" applyFont="1" applyAlignment="1" applyProtection="1">
      <alignment horizontal="center"/>
      <protection locked="0"/>
    </xf>
    <xf numFmtId="4" fontId="0" fillId="0" borderId="0" xfId="0" applyNumberFormat="1" applyAlignment="1">
      <alignment horizontal="center"/>
    </xf>
    <xf numFmtId="49" fontId="4" fillId="0" borderId="0" xfId="0" applyNumberFormat="1" applyFont="1" applyAlignment="1" applyProtection="1">
      <alignment horizontal="left"/>
    </xf>
    <xf numFmtId="49" fontId="20" fillId="10" borderId="0" xfId="0" applyNumberFormat="1" applyFont="1" applyFill="1" applyAlignment="1" applyProtection="1">
      <alignment horizontal="left"/>
      <protection locked="0"/>
    </xf>
    <xf numFmtId="10" fontId="0" fillId="0" borderId="6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/>
    </xf>
    <xf numFmtId="10" fontId="4" fillId="0" borderId="0" xfId="0" applyNumberFormat="1" applyFont="1"/>
    <xf numFmtId="0" fontId="4" fillId="0" borderId="0" xfId="0" applyFont="1" applyBorder="1"/>
    <xf numFmtId="0" fontId="4" fillId="0" borderId="0" xfId="0" applyFont="1" applyFill="1" applyBorder="1"/>
    <xf numFmtId="10" fontId="4" fillId="0" borderId="0" xfId="0" applyNumberFormat="1" applyFont="1" applyBorder="1"/>
    <xf numFmtId="4" fontId="4" fillId="13" borderId="6" xfId="0" applyNumberFormat="1" applyFont="1" applyFill="1" applyBorder="1"/>
    <xf numFmtId="0" fontId="0" fillId="0" borderId="6" xfId="0" applyFill="1" applyBorder="1" applyAlignment="1">
      <alignment horizontal="left" vertical="center"/>
    </xf>
    <xf numFmtId="4" fontId="4" fillId="17" borderId="6" xfId="0" applyNumberFormat="1" applyFont="1" applyFill="1" applyBorder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NumberFormat="1" applyFont="1" applyFill="1" applyAlignment="1" applyProtection="1">
      <alignment horizontal="center"/>
      <protection locked="0"/>
    </xf>
    <xf numFmtId="0" fontId="7" fillId="0" borderId="0" xfId="0" applyNumberFormat="1" applyFont="1" applyFill="1" applyAlignment="1" applyProtection="1">
      <alignment horizontal="center"/>
      <protection locked="0"/>
    </xf>
    <xf numFmtId="0" fontId="4" fillId="0" borderId="6" xfId="0" applyNumberFormat="1" applyFont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19" fillId="0" borderId="0" xfId="0" applyNumberFormat="1" applyFont="1" applyAlignment="1">
      <alignment horizontal="center"/>
    </xf>
    <xf numFmtId="0" fontId="0" fillId="0" borderId="0" xfId="0" applyNumberFormat="1" applyAlignment="1">
      <alignment horizontal="center"/>
    </xf>
    <xf numFmtId="4" fontId="19" fillId="0" borderId="0" xfId="0" applyNumberFormat="1" applyFont="1" applyAlignment="1">
      <alignment horizontal="center"/>
    </xf>
    <xf numFmtId="4" fontId="4" fillId="0" borderId="6" xfId="0" applyNumberFormat="1" applyFont="1" applyBorder="1" applyAlignment="1">
      <alignment horizontal="right" vertical="center"/>
    </xf>
    <xf numFmtId="0" fontId="4" fillId="0" borderId="4" xfId="0" applyNumberFormat="1" applyFont="1" applyBorder="1" applyAlignment="1">
      <alignment horizontal="center" vertical="center"/>
    </xf>
    <xf numFmtId="49" fontId="4" fillId="0" borderId="0" xfId="0" applyNumberFormat="1" applyFont="1" applyFill="1"/>
    <xf numFmtId="10" fontId="4" fillId="0" borderId="0" xfId="0" applyNumberFormat="1" applyFont="1" applyFill="1"/>
    <xf numFmtId="4" fontId="4" fillId="0" borderId="0" xfId="0" applyNumberFormat="1" applyFont="1" applyFill="1" applyBorder="1"/>
    <xf numFmtId="10" fontId="4" fillId="0" borderId="0" xfId="0" applyNumberFormat="1" applyFont="1" applyFill="1" applyBorder="1"/>
    <xf numFmtId="0" fontId="4" fillId="0" borderId="0" xfId="0" applyFont="1" applyFill="1"/>
    <xf numFmtId="0" fontId="6" fillId="0" borderId="0" xfId="0" applyNumberFormat="1" applyFont="1" applyFill="1" applyAlignment="1" applyProtection="1">
      <alignment horizontal="left"/>
      <protection locked="0"/>
    </xf>
    <xf numFmtId="4" fontId="11" fillId="0" borderId="0" xfId="0" applyNumberFormat="1" applyFont="1" applyFill="1"/>
    <xf numFmtId="10" fontId="4" fillId="0" borderId="6" xfId="0" applyNumberFormat="1" applyFont="1" applyBorder="1" applyAlignment="1">
      <alignment horizontal="right" vertical="center"/>
    </xf>
    <xf numFmtId="4" fontId="0" fillId="3" borderId="6" xfId="0" applyNumberFormat="1" applyFill="1" applyBorder="1" applyAlignment="1">
      <alignment horizontal="right" vertical="center"/>
    </xf>
    <xf numFmtId="0" fontId="20" fillId="10" borderId="0" xfId="0" applyNumberFormat="1" applyFont="1" applyFill="1" applyAlignment="1" applyProtection="1">
      <alignment horizontal="center"/>
      <protection locked="0"/>
    </xf>
    <xf numFmtId="0" fontId="20" fillId="1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/>
    </xf>
    <xf numFmtId="0" fontId="4" fillId="0" borderId="4" xfId="0" applyFont="1" applyBorder="1" applyAlignment="1">
      <alignment horizontal="center" vertical="center"/>
    </xf>
    <xf numFmtId="0" fontId="0" fillId="0" borderId="6" xfId="0" applyNumberFormat="1" applyFill="1" applyBorder="1" applyAlignment="1">
      <alignment horizontal="center" vertical="center"/>
    </xf>
    <xf numFmtId="0" fontId="0" fillId="16" borderId="1" xfId="0" applyFill="1" applyBorder="1" applyAlignment="1" applyProtection="1">
      <alignment horizontal="center"/>
    </xf>
    <xf numFmtId="0" fontId="0" fillId="16" borderId="5" xfId="0" applyFill="1" applyBorder="1" applyAlignment="1" applyProtection="1">
      <alignment horizontal="center" vertical="center"/>
    </xf>
    <xf numFmtId="0" fontId="20" fillId="0" borderId="6" xfId="0" applyFont="1" applyBorder="1" applyAlignment="1" applyProtection="1">
      <alignment horizontal="center"/>
    </xf>
    <xf numFmtId="0" fontId="34" fillId="0" borderId="6" xfId="0" applyFont="1" applyBorder="1" applyAlignment="1" applyProtection="1">
      <alignment horizontal="center" vertical="center"/>
    </xf>
    <xf numFmtId="4" fontId="20" fillId="0" borderId="9" xfId="0" applyNumberFormat="1" applyFont="1" applyFill="1" applyBorder="1" applyAlignment="1" applyProtection="1">
      <alignment horizontal="right" vertical="center"/>
      <protection locked="0"/>
    </xf>
    <xf numFmtId="4" fontId="0" fillId="0" borderId="0" xfId="0" applyNumberFormat="1" applyFill="1" applyBorder="1" applyProtection="1"/>
    <xf numFmtId="4" fontId="4" fillId="0" borderId="0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center"/>
    </xf>
    <xf numFmtId="4" fontId="2" fillId="0" borderId="10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" fontId="4" fillId="0" borderId="9" xfId="0" applyNumberFormat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left"/>
      <protection locked="0"/>
    </xf>
    <xf numFmtId="10" fontId="19" fillId="0" borderId="6" xfId="0" applyNumberFormat="1" applyFont="1" applyFill="1" applyBorder="1"/>
    <xf numFmtId="10" fontId="19" fillId="10" borderId="6" xfId="0" applyNumberFormat="1" applyFont="1" applyFill="1" applyBorder="1"/>
    <xf numFmtId="4" fontId="6" fillId="0" borderId="0" xfId="0" applyNumberFormat="1" applyFont="1" applyProtection="1">
      <protection locked="0"/>
    </xf>
    <xf numFmtId="4" fontId="22" fillId="0" borderId="0" xfId="0" applyNumberFormat="1" applyFont="1" applyProtection="1">
      <protection locked="0"/>
    </xf>
    <xf numFmtId="4" fontId="7" fillId="0" borderId="0" xfId="0" applyNumberFormat="1" applyFont="1" applyProtection="1">
      <protection locked="0"/>
    </xf>
    <xf numFmtId="4" fontId="4" fillId="0" borderId="4" xfId="0" applyNumberFormat="1" applyFont="1" applyBorder="1" applyAlignment="1">
      <alignment horizontal="right" vertical="center"/>
    </xf>
    <xf numFmtId="4" fontId="0" fillId="0" borderId="4" xfId="0" applyNumberFormat="1" applyBorder="1" applyAlignment="1">
      <alignment horizontal="right" vertical="center"/>
    </xf>
    <xf numFmtId="10" fontId="0" fillId="0" borderId="6" xfId="0" applyNumberFormat="1" applyBorder="1" applyAlignment="1">
      <alignment horizontal="right" vertical="center"/>
    </xf>
    <xf numFmtId="10" fontId="3" fillId="0" borderId="6" xfId="0" applyNumberFormat="1" applyFont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4" fontId="0" fillId="4" borderId="6" xfId="0" applyNumberFormat="1" applyFill="1" applyBorder="1" applyAlignment="1">
      <alignment horizontal="right" vertical="center"/>
    </xf>
    <xf numFmtId="4" fontId="4" fillId="4" borderId="4" xfId="0" applyNumberFormat="1" applyFont="1" applyFill="1" applyBorder="1" applyAlignment="1">
      <alignment horizontal="right" vertical="center"/>
    </xf>
    <xf numFmtId="4" fontId="4" fillId="0" borderId="12" xfId="0" applyNumberFormat="1" applyFont="1" applyFill="1" applyBorder="1" applyAlignment="1">
      <alignment horizontal="right" vertical="center"/>
    </xf>
    <xf numFmtId="4" fontId="0" fillId="0" borderId="11" xfId="0" applyNumberFormat="1" applyBorder="1" applyAlignment="1">
      <alignment horizontal="right" vertical="center"/>
    </xf>
    <xf numFmtId="4" fontId="4" fillId="4" borderId="13" xfId="0" applyNumberFormat="1" applyFont="1" applyFill="1" applyBorder="1" applyAlignment="1">
      <alignment horizontal="right" vertical="center"/>
    </xf>
    <xf numFmtId="4" fontId="0" fillId="0" borderId="13" xfId="0" applyNumberFormat="1" applyBorder="1" applyAlignment="1">
      <alignment horizontal="right" vertical="center"/>
    </xf>
    <xf numFmtId="10" fontId="4" fillId="0" borderId="3" xfId="0" applyNumberFormat="1" applyFont="1" applyFill="1" applyBorder="1" applyAlignment="1">
      <alignment horizontal="center"/>
    </xf>
    <xf numFmtId="10" fontId="0" fillId="0" borderId="3" xfId="0" applyNumberFormat="1" applyFill="1" applyBorder="1" applyAlignment="1">
      <alignment horizontal="center"/>
    </xf>
    <xf numFmtId="10" fontId="19" fillId="3" borderId="6" xfId="0" applyNumberFormat="1" applyFont="1" applyFill="1" applyBorder="1"/>
    <xf numFmtId="0" fontId="6" fillId="0" borderId="0" xfId="0" applyFont="1" applyFill="1" applyAlignment="1" applyProtection="1">
      <alignment horizontal="left"/>
      <protection locked="0"/>
    </xf>
    <xf numFmtId="4" fontId="19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0" fontId="3" fillId="0" borderId="7" xfId="0" applyNumberFormat="1" applyFont="1" applyBorder="1" applyAlignment="1" applyProtection="1">
      <alignment horizontal="right"/>
    </xf>
    <xf numFmtId="0" fontId="3" fillId="0" borderId="0" xfId="0" applyNumberFormat="1" applyFont="1" applyAlignment="1" applyProtection="1">
      <alignment horizontal="center"/>
    </xf>
    <xf numFmtId="10" fontId="24" fillId="0" borderId="0" xfId="0" applyNumberFormat="1" applyFont="1" applyFill="1" applyAlignment="1">
      <alignment horizontal="right"/>
    </xf>
    <xf numFmtId="4" fontId="35" fillId="0" borderId="0" xfId="0" applyNumberFormat="1" applyFont="1"/>
    <xf numFmtId="0" fontId="35" fillId="0" borderId="0" xfId="0" applyFont="1" applyAlignment="1">
      <alignment horizontal="center"/>
    </xf>
    <xf numFmtId="0" fontId="35" fillId="0" borderId="0" xfId="0" applyFont="1"/>
    <xf numFmtId="0" fontId="2" fillId="18" borderId="15" xfId="0" applyFont="1" applyFill="1" applyBorder="1" applyAlignment="1">
      <alignment horizontal="center" vertical="center" wrapText="1"/>
    </xf>
    <xf numFmtId="0" fontId="2" fillId="18" borderId="22" xfId="0" applyFont="1" applyFill="1" applyBorder="1" applyAlignment="1">
      <alignment horizontal="center" vertical="center" wrapText="1"/>
    </xf>
    <xf numFmtId="0" fontId="2" fillId="0" borderId="23" xfId="0" applyNumberFormat="1" applyFont="1" applyFill="1" applyBorder="1" applyAlignment="1">
      <alignment horizontal="center" vertical="center"/>
    </xf>
    <xf numFmtId="4" fontId="2" fillId="0" borderId="23" xfId="0" applyNumberFormat="1" applyFont="1" applyFill="1" applyBorder="1" applyAlignment="1">
      <alignment horizontal="center" vertical="center"/>
    </xf>
    <xf numFmtId="0" fontId="2" fillId="0" borderId="24" xfId="0" applyNumberFormat="1" applyFont="1" applyFill="1" applyBorder="1" applyAlignment="1">
      <alignment horizontal="center" vertical="center"/>
    </xf>
    <xf numFmtId="4" fontId="26" fillId="0" borderId="23" xfId="0" applyNumberFormat="1" applyFont="1" applyFill="1" applyBorder="1" applyAlignment="1">
      <alignment horizontal="center" vertical="center"/>
    </xf>
    <xf numFmtId="0" fontId="29" fillId="11" borderId="23" xfId="0" applyFont="1" applyFill="1" applyBorder="1" applyAlignment="1">
      <alignment horizontal="center" vertical="center"/>
    </xf>
    <xf numFmtId="0" fontId="29" fillId="7" borderId="23" xfId="0" applyFont="1" applyFill="1" applyBorder="1" applyAlignment="1">
      <alignment horizontal="center" vertical="center"/>
    </xf>
    <xf numFmtId="0" fontId="14" fillId="2" borderId="23" xfId="0" applyNumberFormat="1" applyFont="1" applyFill="1" applyBorder="1" applyAlignment="1">
      <alignment horizontal="center" vertical="center"/>
    </xf>
    <xf numFmtId="10" fontId="14" fillId="2" borderId="23" xfId="0" applyNumberFormat="1" applyFont="1" applyFill="1" applyBorder="1" applyAlignment="1">
      <alignment horizontal="center" vertical="center"/>
    </xf>
    <xf numFmtId="10" fontId="33" fillId="2" borderId="25" xfId="0" applyNumberFormat="1" applyFont="1" applyFill="1" applyBorder="1" applyAlignment="1">
      <alignment horizontal="center" vertical="center" wrapText="1"/>
    </xf>
    <xf numFmtId="4" fontId="16" fillId="4" borderId="26" xfId="0" applyNumberFormat="1" applyFont="1" applyFill="1" applyBorder="1" applyAlignment="1">
      <alignment horizontal="center" vertical="center" wrapText="1"/>
    </xf>
    <xf numFmtId="4" fontId="16" fillId="4" borderId="23" xfId="0" applyNumberFormat="1" applyFont="1" applyFill="1" applyBorder="1" applyAlignment="1">
      <alignment horizontal="center" vertical="center" wrapText="1"/>
    </xf>
    <xf numFmtId="4" fontId="15" fillId="4" borderId="23" xfId="0" applyNumberFormat="1" applyFont="1" applyFill="1" applyBorder="1" applyAlignment="1">
      <alignment horizontal="center" vertical="center" wrapText="1"/>
    </xf>
    <xf numFmtId="4" fontId="16" fillId="4" borderId="24" xfId="0" applyNumberFormat="1" applyFont="1" applyFill="1" applyBorder="1" applyAlignment="1">
      <alignment horizontal="center" vertical="center" wrapText="1"/>
    </xf>
    <xf numFmtId="4" fontId="16" fillId="4" borderId="27" xfId="0" applyNumberFormat="1" applyFont="1" applyFill="1" applyBorder="1" applyAlignment="1">
      <alignment horizontal="center" vertical="center" wrapText="1"/>
    </xf>
    <xf numFmtId="0" fontId="31" fillId="0" borderId="24" xfId="0" applyFont="1" applyBorder="1" applyAlignment="1">
      <alignment vertical="center"/>
    </xf>
    <xf numFmtId="0" fontId="31" fillId="0" borderId="24" xfId="0" applyFont="1" applyBorder="1" applyAlignment="1">
      <alignment horizontal="center" vertical="center"/>
    </xf>
    <xf numFmtId="0" fontId="31" fillId="0" borderId="23" xfId="0" applyNumberFormat="1" applyFont="1" applyBorder="1" applyAlignment="1">
      <alignment horizontal="center" vertical="center"/>
    </xf>
    <xf numFmtId="4" fontId="31" fillId="0" borderId="23" xfId="0" applyNumberFormat="1" applyFont="1" applyBorder="1" applyAlignment="1">
      <alignment horizontal="right" vertical="center"/>
    </xf>
    <xf numFmtId="0" fontId="14" fillId="0" borderId="24" xfId="0" applyNumberFormat="1" applyFont="1" applyBorder="1" applyAlignment="1">
      <alignment horizontal="center" vertical="center"/>
    </xf>
    <xf numFmtId="4" fontId="14" fillId="0" borderId="24" xfId="0" applyNumberFormat="1" applyFont="1" applyBorder="1" applyAlignment="1">
      <alignment horizontal="right" vertical="center"/>
    </xf>
    <xf numFmtId="0" fontId="14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4" fontId="32" fillId="0" borderId="23" xfId="0" applyNumberFormat="1" applyFont="1" applyFill="1" applyBorder="1" applyAlignment="1">
      <alignment horizontal="right" vertical="center"/>
    </xf>
    <xf numFmtId="10" fontId="32" fillId="0" borderId="23" xfId="0" applyNumberFormat="1" applyFont="1" applyFill="1" applyBorder="1" applyAlignment="1">
      <alignment horizontal="right" vertical="center"/>
    </xf>
    <xf numFmtId="10" fontId="32" fillId="0" borderId="25" xfId="0" applyNumberFormat="1" applyFont="1" applyFill="1" applyBorder="1" applyAlignment="1">
      <alignment horizontal="right" vertical="center"/>
    </xf>
    <xf numFmtId="10" fontId="32" fillId="0" borderId="23" xfId="0" applyNumberFormat="1" applyFont="1" applyBorder="1" applyAlignment="1">
      <alignment horizontal="right" vertical="center"/>
    </xf>
    <xf numFmtId="4" fontId="32" fillId="0" borderId="23" xfId="0" applyNumberFormat="1" applyFont="1" applyBorder="1" applyAlignment="1">
      <alignment horizontal="right" vertical="center"/>
    </xf>
    <xf numFmtId="10" fontId="4" fillId="0" borderId="6" xfId="0" applyNumberFormat="1" applyFont="1" applyFill="1" applyBorder="1" applyAlignment="1">
      <alignment horizontal="center"/>
    </xf>
    <xf numFmtId="4" fontId="36" fillId="0" borderId="0" xfId="0" applyNumberFormat="1" applyFont="1" applyAlignment="1">
      <alignment horizontal="right"/>
    </xf>
    <xf numFmtId="4" fontId="2" fillId="5" borderId="6" xfId="0" applyNumberFormat="1" applyFont="1" applyFill="1" applyBorder="1" applyAlignment="1">
      <alignment horizontal="center" vertical="center"/>
    </xf>
    <xf numFmtId="4" fontId="0" fillId="5" borderId="6" xfId="0" applyNumberFormat="1" applyFill="1" applyBorder="1" applyAlignment="1">
      <alignment horizontal="right" vertical="center"/>
    </xf>
    <xf numFmtId="10" fontId="4" fillId="0" borderId="1" xfId="0" applyNumberFormat="1" applyFont="1" applyFill="1" applyBorder="1" applyAlignment="1"/>
    <xf numFmtId="0" fontId="2" fillId="0" borderId="6" xfId="0" applyNumberFormat="1" applyFont="1" applyBorder="1"/>
    <xf numFmtId="49" fontId="2" fillId="0" borderId="6" xfId="0" applyNumberFormat="1" applyFont="1" applyFill="1" applyBorder="1" applyAlignment="1">
      <alignment horizontal="left"/>
    </xf>
    <xf numFmtId="49" fontId="2" fillId="0" borderId="6" xfId="0" applyNumberFormat="1" applyFont="1" applyBorder="1" applyAlignment="1">
      <alignment horizontal="left"/>
    </xf>
    <xf numFmtId="49" fontId="4" fillId="0" borderId="3" xfId="0" applyNumberFormat="1" applyFont="1" applyFill="1" applyBorder="1" applyAlignment="1"/>
    <xf numFmtId="0" fontId="3" fillId="0" borderId="0" xfId="0" applyNumberFormat="1" applyFont="1" applyProtection="1"/>
    <xf numFmtId="0" fontId="26" fillId="0" borderId="23" xfId="0" applyNumberFormat="1" applyFont="1" applyFill="1" applyBorder="1" applyAlignment="1">
      <alignment horizontal="center" vertical="center"/>
    </xf>
    <xf numFmtId="164" fontId="6" fillId="0" borderId="0" xfId="0" applyNumberFormat="1" applyFont="1" applyFill="1" applyAlignment="1" applyProtection="1">
      <alignment horizontal="center"/>
      <protection locked="0"/>
    </xf>
    <xf numFmtId="0" fontId="6" fillId="0" borderId="0" xfId="0" applyNumberFormat="1" applyFont="1" applyFill="1" applyAlignment="1" applyProtection="1">
      <alignment horizontal="center"/>
    </xf>
    <xf numFmtId="0" fontId="13" fillId="13" borderId="0" xfId="0" applyNumberFormat="1" applyFont="1" applyFill="1" applyAlignment="1" applyProtection="1">
      <alignment horizontal="center"/>
      <protection locked="0"/>
    </xf>
    <xf numFmtId="164" fontId="39" fillId="13" borderId="0" xfId="0" applyNumberFormat="1" applyFont="1" applyFill="1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4" fontId="4" fillId="0" borderId="0" xfId="0" applyNumberFormat="1" applyFont="1"/>
    <xf numFmtId="4" fontId="4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4" fontId="26" fillId="0" borderId="0" xfId="0" applyNumberFormat="1" applyFont="1"/>
    <xf numFmtId="10" fontId="4" fillId="17" borderId="1" xfId="0" applyNumberFormat="1" applyFont="1" applyFill="1" applyBorder="1" applyAlignment="1"/>
    <xf numFmtId="0" fontId="4" fillId="0" borderId="0" xfId="0" applyNumberFormat="1" applyFont="1" applyAlignment="1" applyProtection="1">
      <alignment horizontal="right"/>
    </xf>
    <xf numFmtId="0" fontId="7" fillId="0" borderId="0" xfId="0" applyFont="1" applyFill="1" applyAlignment="1" applyProtection="1">
      <alignment horizontal="left" vertic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4" fontId="7" fillId="0" borderId="0" xfId="0" applyNumberFormat="1" applyFont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27" fillId="0" borderId="0" xfId="0" applyFont="1" applyFill="1" applyAlignment="1" applyProtection="1">
      <alignment horizontal="left"/>
      <protection locked="0"/>
    </xf>
    <xf numFmtId="0" fontId="32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49" fontId="40" fillId="0" borderId="0" xfId="0" applyNumberFormat="1" applyFont="1" applyAlignment="1">
      <alignment horizontal="right" vertical="center"/>
    </xf>
    <xf numFmtId="0" fontId="40" fillId="0" borderId="0" xfId="0" applyFont="1" applyAlignment="1">
      <alignment horizontal="center" vertical="center"/>
    </xf>
    <xf numFmtId="0" fontId="27" fillId="0" borderId="0" xfId="0" applyFont="1" applyFill="1" applyAlignment="1" applyProtection="1">
      <alignment horizontal="center"/>
      <protection locked="0"/>
    </xf>
    <xf numFmtId="4" fontId="35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6" fillId="2" borderId="23" xfId="0" applyNumberFormat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left"/>
    </xf>
    <xf numFmtId="4" fontId="26" fillId="0" borderId="29" xfId="0" applyNumberFormat="1" applyFont="1" applyBorder="1" applyAlignment="1" applyProtection="1">
      <alignment horizontal="left" vertical="center"/>
      <protection locked="0"/>
    </xf>
    <xf numFmtId="0" fontId="2" fillId="18" borderId="1" xfId="0" applyFont="1" applyFill="1" applyBorder="1" applyAlignment="1">
      <alignment horizontal="center" vertical="center"/>
    </xf>
    <xf numFmtId="0" fontId="2" fillId="18" borderId="5" xfId="0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 wrapText="1"/>
    </xf>
    <xf numFmtId="0" fontId="2" fillId="18" borderId="5" xfId="0" applyFont="1" applyFill="1" applyBorder="1" applyAlignment="1">
      <alignment horizontal="center" vertical="center" wrapText="1"/>
    </xf>
    <xf numFmtId="4" fontId="2" fillId="9" borderId="2" xfId="0" applyNumberFormat="1" applyFont="1" applyFill="1" applyBorder="1" applyAlignment="1">
      <alignment horizontal="center" vertical="center"/>
    </xf>
    <xf numFmtId="4" fontId="2" fillId="9" borderId="3" xfId="0" applyNumberFormat="1" applyFont="1" applyFill="1" applyBorder="1" applyAlignment="1">
      <alignment horizontal="center" vertical="center"/>
    </xf>
    <xf numFmtId="4" fontId="2" fillId="9" borderId="4" xfId="0" applyNumberFormat="1" applyFont="1" applyFill="1" applyBorder="1" applyAlignment="1">
      <alignment horizontal="center" vertical="center"/>
    </xf>
    <xf numFmtId="4" fontId="26" fillId="0" borderId="0" xfId="0" applyNumberFormat="1" applyFont="1" applyAlignment="1" applyProtection="1">
      <alignment horizontal="right" vertical="center"/>
      <protection locked="0"/>
    </xf>
    <xf numFmtId="4" fontId="2" fillId="20" borderId="2" xfId="0" applyNumberFormat="1" applyFont="1" applyFill="1" applyBorder="1" applyAlignment="1">
      <alignment horizontal="center" vertical="center"/>
    </xf>
    <xf numFmtId="4" fontId="2" fillId="20" borderId="3" xfId="0" applyNumberFormat="1" applyFont="1" applyFill="1" applyBorder="1" applyAlignment="1">
      <alignment horizontal="center" vertical="center"/>
    </xf>
    <xf numFmtId="4" fontId="2" fillId="20" borderId="4" xfId="0" applyNumberFormat="1" applyFont="1" applyFill="1" applyBorder="1" applyAlignment="1">
      <alignment horizontal="center" vertical="center"/>
    </xf>
    <xf numFmtId="4" fontId="2" fillId="18" borderId="17" xfId="0" applyNumberFormat="1" applyFont="1" applyFill="1" applyBorder="1" applyAlignment="1">
      <alignment horizontal="center" vertical="center"/>
    </xf>
    <xf numFmtId="4" fontId="2" fillId="18" borderId="19" xfId="0" applyNumberFormat="1" applyFont="1" applyFill="1" applyBorder="1" applyAlignment="1">
      <alignment horizontal="center" vertical="center"/>
    </xf>
    <xf numFmtId="4" fontId="2" fillId="18" borderId="20" xfId="0" applyNumberFormat="1" applyFont="1" applyFill="1" applyBorder="1" applyAlignment="1">
      <alignment horizontal="center" vertical="center"/>
    </xf>
    <xf numFmtId="0" fontId="6" fillId="0" borderId="0" xfId="0" applyFont="1" applyFill="1" applyAlignment="1" applyProtection="1">
      <alignment horizontal="left"/>
      <protection locked="0"/>
    </xf>
    <xf numFmtId="0" fontId="2" fillId="18" borderId="14" xfId="0" applyFont="1" applyFill="1" applyBorder="1" applyAlignment="1">
      <alignment horizontal="center" vertical="center"/>
    </xf>
    <xf numFmtId="0" fontId="2" fillId="18" borderId="21" xfId="0" applyFont="1" applyFill="1" applyBorder="1" applyAlignment="1">
      <alignment horizontal="center" vertical="center"/>
    </xf>
    <xf numFmtId="0" fontId="2" fillId="18" borderId="15" xfId="0" applyFont="1" applyFill="1" applyBorder="1" applyAlignment="1">
      <alignment horizontal="center" vertical="center" wrapText="1"/>
    </xf>
    <xf numFmtId="0" fontId="2" fillId="18" borderId="22" xfId="0" applyFont="1" applyFill="1" applyBorder="1" applyAlignment="1">
      <alignment horizontal="center" vertical="center" wrapText="1"/>
    </xf>
    <xf numFmtId="0" fontId="2" fillId="18" borderId="15" xfId="0" applyFont="1" applyFill="1" applyBorder="1" applyAlignment="1">
      <alignment horizontal="center" vertical="center"/>
    </xf>
    <xf numFmtId="0" fontId="2" fillId="18" borderId="22" xfId="0" applyFont="1" applyFill="1" applyBorder="1" applyAlignment="1">
      <alignment horizontal="center" vertical="center"/>
    </xf>
    <xf numFmtId="0" fontId="14" fillId="9" borderId="16" xfId="0" applyNumberFormat="1" applyFont="1" applyFill="1" applyBorder="1" applyAlignment="1">
      <alignment horizontal="center" vertical="center"/>
    </xf>
    <xf numFmtId="0" fontId="14" fillId="9" borderId="17" xfId="0" applyNumberFormat="1" applyFont="1" applyFill="1" applyBorder="1" applyAlignment="1">
      <alignment horizontal="center" vertical="center"/>
    </xf>
    <xf numFmtId="0" fontId="14" fillId="9" borderId="19" xfId="0" applyNumberFormat="1" applyFont="1" applyFill="1" applyBorder="1" applyAlignment="1">
      <alignment horizontal="center" vertical="center"/>
    </xf>
    <xf numFmtId="0" fontId="22" fillId="0" borderId="28" xfId="0" applyFont="1" applyBorder="1" applyAlignment="1">
      <alignment horizontal="center" vertical="center"/>
    </xf>
    <xf numFmtId="0" fontId="22" fillId="0" borderId="25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center" vertical="center"/>
    </xf>
    <xf numFmtId="0" fontId="2" fillId="0" borderId="17" xfId="0" applyNumberFormat="1" applyFont="1" applyFill="1" applyBorder="1" applyAlignment="1">
      <alignment horizontal="center" vertical="center"/>
    </xf>
    <xf numFmtId="0" fontId="2" fillId="0" borderId="18" xfId="0" applyNumberFormat="1" applyFont="1" applyFill="1" applyBorder="1" applyAlignment="1">
      <alignment horizontal="center" vertic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4" fontId="0" fillId="6" borderId="0" xfId="0" applyNumberFormat="1" applyFill="1" applyAlignment="1" applyProtection="1">
      <alignment horizontal="right"/>
    </xf>
    <xf numFmtId="4" fontId="2" fillId="2" borderId="2" xfId="0" applyNumberFormat="1" applyFont="1" applyFill="1" applyBorder="1" applyAlignment="1" applyProtection="1">
      <alignment horizontal="center" vertical="center"/>
    </xf>
    <xf numFmtId="4" fontId="2" fillId="2" borderId="3" xfId="0" applyNumberFormat="1" applyFont="1" applyFill="1" applyBorder="1" applyAlignment="1" applyProtection="1">
      <alignment horizontal="center" vertical="center"/>
    </xf>
    <xf numFmtId="4" fontId="2" fillId="2" borderId="4" xfId="0" applyNumberFormat="1" applyFont="1" applyFill="1" applyBorder="1" applyAlignment="1" applyProtection="1">
      <alignment horizontal="center" vertical="center"/>
    </xf>
    <xf numFmtId="14" fontId="17" fillId="0" borderId="0" xfId="0" applyNumberFormat="1" applyFont="1" applyFill="1" applyAlignment="1" applyProtection="1">
      <alignment horizontal="center"/>
      <protection locked="0"/>
    </xf>
    <xf numFmtId="0" fontId="7" fillId="0" borderId="2" xfId="0" applyFont="1" applyBorder="1" applyAlignment="1" applyProtection="1">
      <alignment horizontal="center"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/>
    </xf>
    <xf numFmtId="49" fontId="2" fillId="4" borderId="5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1" fillId="15" borderId="2" xfId="0" applyNumberFormat="1" applyFont="1" applyFill="1" applyBorder="1" applyAlignment="1" applyProtection="1">
      <alignment horizontal="center" vertical="center"/>
      <protection locked="0"/>
    </xf>
    <xf numFmtId="0" fontId="21" fillId="15" borderId="3" xfId="0" applyNumberFormat="1" applyFont="1" applyFill="1" applyBorder="1" applyAlignment="1" applyProtection="1">
      <alignment horizontal="center" vertical="center"/>
      <protection locked="0"/>
    </xf>
    <xf numFmtId="0" fontId="21" fillId="15" borderId="4" xfId="0" applyNumberFormat="1" applyFont="1" applyFill="1" applyBorder="1" applyAlignment="1" applyProtection="1">
      <alignment horizontal="center" vertical="center"/>
      <protection locked="0"/>
    </xf>
    <xf numFmtId="0" fontId="2" fillId="7" borderId="2" xfId="0" applyFont="1" applyFill="1" applyBorder="1" applyAlignment="1" applyProtection="1">
      <alignment horizontal="center" vertical="center"/>
    </xf>
    <xf numFmtId="0" fontId="2" fillId="7" borderId="4" xfId="0" applyFont="1" applyFill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Border="1" applyAlignment="1" applyProtection="1">
      <alignment horizontal="right"/>
    </xf>
    <xf numFmtId="0" fontId="2" fillId="4" borderId="1" xfId="0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horizontal="center" vertical="center"/>
    </xf>
    <xf numFmtId="10" fontId="4" fillId="11" borderId="3" xfId="0" applyNumberFormat="1" applyFont="1" applyFill="1" applyBorder="1" applyAlignment="1">
      <alignment horizontal="center" vertical="center"/>
    </xf>
    <xf numFmtId="10" fontId="4" fillId="11" borderId="4" xfId="0" applyNumberFormat="1" applyFont="1" applyFill="1" applyBorder="1" applyAlignment="1">
      <alignment horizontal="center" vertical="center"/>
    </xf>
    <xf numFmtId="0" fontId="15" fillId="2" borderId="2" xfId="0" applyNumberFormat="1" applyFont="1" applyFill="1" applyBorder="1" applyAlignment="1">
      <alignment horizontal="center" vertical="center"/>
    </xf>
    <xf numFmtId="0" fontId="15" fillId="2" borderId="3" xfId="0" applyNumberFormat="1" applyFont="1" applyFill="1" applyBorder="1" applyAlignment="1">
      <alignment horizontal="center" vertical="center"/>
    </xf>
    <xf numFmtId="0" fontId="15" fillId="2" borderId="4" xfId="0" applyNumberFormat="1" applyFont="1" applyFill="1" applyBorder="1" applyAlignment="1">
      <alignment horizontal="center" vertical="center"/>
    </xf>
    <xf numFmtId="49" fontId="14" fillId="9" borderId="2" xfId="0" applyNumberFormat="1" applyFont="1" applyFill="1" applyBorder="1" applyAlignment="1">
      <alignment horizontal="center"/>
    </xf>
    <xf numFmtId="49" fontId="14" fillId="9" borderId="3" xfId="0" applyNumberFormat="1" applyFont="1" applyFill="1" applyBorder="1" applyAlignment="1">
      <alignment horizontal="center"/>
    </xf>
    <xf numFmtId="49" fontId="14" fillId="9" borderId="4" xfId="0" applyNumberFormat="1" applyFont="1" applyFill="1" applyBorder="1" applyAlignment="1">
      <alignment horizontal="center"/>
    </xf>
    <xf numFmtId="49" fontId="14" fillId="8" borderId="1" xfId="0" applyNumberFormat="1" applyFont="1" applyFill="1" applyBorder="1" applyAlignment="1">
      <alignment horizontal="center" vertical="center"/>
    </xf>
    <xf numFmtId="49" fontId="14" fillId="8" borderId="9" xfId="0" applyNumberFormat="1" applyFont="1" applyFill="1" applyBorder="1" applyAlignment="1">
      <alignment horizontal="center" vertical="center"/>
    </xf>
    <xf numFmtId="49" fontId="14" fillId="8" borderId="5" xfId="0" applyNumberFormat="1" applyFont="1" applyFill="1" applyBorder="1" applyAlignment="1">
      <alignment horizontal="center" vertical="center"/>
    </xf>
    <xf numFmtId="10" fontId="14" fillId="8" borderId="1" xfId="0" applyNumberFormat="1" applyFont="1" applyFill="1" applyBorder="1" applyAlignment="1">
      <alignment horizontal="center" vertical="center" wrapText="1"/>
    </xf>
    <xf numFmtId="10" fontId="14" fillId="8" borderId="9" xfId="0" applyNumberFormat="1" applyFont="1" applyFill="1" applyBorder="1" applyAlignment="1">
      <alignment horizontal="center" vertical="center" wrapText="1"/>
    </xf>
    <xf numFmtId="10" fontId="14" fillId="8" borderId="5" xfId="0" applyNumberFormat="1" applyFont="1" applyFill="1" applyBorder="1" applyAlignment="1">
      <alignment horizontal="center" vertical="center" wrapText="1"/>
    </xf>
    <xf numFmtId="0" fontId="14" fillId="19" borderId="1" xfId="0" applyNumberFormat="1" applyFont="1" applyFill="1" applyBorder="1" applyAlignment="1">
      <alignment horizontal="center" vertical="center"/>
    </xf>
    <xf numFmtId="0" fontId="14" fillId="19" borderId="9" xfId="0" applyNumberFormat="1" applyFont="1" applyFill="1" applyBorder="1" applyAlignment="1">
      <alignment horizontal="center" vertical="center"/>
    </xf>
    <xf numFmtId="0" fontId="14" fillId="19" borderId="5" xfId="0" applyNumberFormat="1" applyFont="1" applyFill="1" applyBorder="1" applyAlignment="1">
      <alignment horizontal="center" vertical="center"/>
    </xf>
    <xf numFmtId="49" fontId="14" fillId="8" borderId="2" xfId="0" applyNumberFormat="1" applyFont="1" applyFill="1" applyBorder="1" applyAlignment="1">
      <alignment horizontal="center"/>
    </xf>
    <xf numFmtId="49" fontId="14" fillId="8" borderId="3" xfId="0" applyNumberFormat="1" applyFont="1" applyFill="1" applyBorder="1" applyAlignment="1">
      <alignment horizontal="center"/>
    </xf>
    <xf numFmtId="49" fontId="14" fillId="8" borderId="4" xfId="0" applyNumberFormat="1" applyFont="1" applyFill="1" applyBorder="1" applyAlignment="1">
      <alignment horizontal="center"/>
    </xf>
    <xf numFmtId="0" fontId="14" fillId="16" borderId="1" xfId="0" applyNumberFormat="1" applyFont="1" applyFill="1" applyBorder="1" applyAlignment="1">
      <alignment horizontal="center" vertical="center" wrapText="1"/>
    </xf>
    <xf numFmtId="0" fontId="14" fillId="16" borderId="9" xfId="0" applyNumberFormat="1" applyFont="1" applyFill="1" applyBorder="1" applyAlignment="1">
      <alignment horizontal="center" vertical="center" wrapText="1"/>
    </xf>
    <xf numFmtId="0" fontId="14" fillId="16" borderId="5" xfId="0" applyNumberFormat="1" applyFont="1" applyFill="1" applyBorder="1" applyAlignment="1">
      <alignment horizontal="center" vertical="center" wrapText="1"/>
    </xf>
    <xf numFmtId="0" fontId="15" fillId="6" borderId="2" xfId="0" applyNumberFormat="1" applyFont="1" applyFill="1" applyBorder="1" applyAlignment="1">
      <alignment horizontal="center" vertical="center"/>
    </xf>
    <xf numFmtId="0" fontId="15" fillId="6" borderId="3" xfId="0" applyNumberFormat="1" applyFont="1" applyFill="1" applyBorder="1" applyAlignment="1">
      <alignment horizontal="center" vertical="center"/>
    </xf>
    <xf numFmtId="0" fontId="15" fillId="6" borderId="4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AFCDA"/>
      <color rgb="FFF8FBD5"/>
      <color rgb="FFECF5AB"/>
      <color rgb="FFE9EE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4ED01-2132-45BA-9E20-0D292D0E3780}">
  <sheetPr>
    <tabColor theme="9" tint="-0.249977111117893"/>
    <pageSetUpPr fitToPage="1"/>
  </sheetPr>
  <dimension ref="A1:M111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D6" sqref="D6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77734375" customWidth="1"/>
    <col min="4" max="4" width="29.44140625" customWidth="1"/>
    <col min="5" max="5" width="16.77734375" customWidth="1"/>
    <col min="6" max="6" width="8.77734375" bestFit="1" customWidth="1"/>
    <col min="7" max="10" width="13.44140625" style="2" customWidth="1"/>
  </cols>
  <sheetData>
    <row r="1" spans="1:13" s="4" customFormat="1" ht="21.6" customHeight="1" x14ac:dyDescent="0.3">
      <c r="A1" s="270" t="s">
        <v>0</v>
      </c>
      <c r="B1" s="270"/>
      <c r="C1" s="270"/>
      <c r="D1" s="270"/>
      <c r="E1" s="241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58" t="str">
        <f>วันทำงาน!A1&amp;"                 Supervisor : "&amp;วันทำงาน!A3</f>
        <v xml:space="preserve">                 Supervisor : </v>
      </c>
      <c r="B2" s="258"/>
      <c r="C2" s="258"/>
      <c r="D2" s="258"/>
      <c r="E2" s="170"/>
      <c r="F2" s="170"/>
      <c r="G2" s="7"/>
      <c r="H2" s="7"/>
      <c r="I2" s="7"/>
      <c r="J2" s="7"/>
    </row>
    <row r="3" spans="1:13" s="257" customFormat="1" ht="26.4" customHeight="1" x14ac:dyDescent="0.25">
      <c r="A3" s="253" t="str">
        <f>"สรุปผู้ได้รับ Incentive "&amp;"(กลุ่มสินค้าน้ำดื่ม)"&amp;" ประจำเดือน "&amp;วันทำงาน!L4</f>
        <v xml:space="preserve">สรุปผู้ได้รับ Incentive (กลุ่มสินค้าน้ำดื่ม) ประจำเดือน </v>
      </c>
      <c r="B3" s="253"/>
      <c r="C3" s="253"/>
      <c r="D3" s="253"/>
      <c r="E3" s="253"/>
      <c r="F3" s="253"/>
      <c r="G3" s="256"/>
      <c r="H3" s="271"/>
      <c r="I3" s="271"/>
      <c r="J3" s="271"/>
    </row>
    <row r="4" spans="1:13" ht="20.399999999999999" customHeight="1" x14ac:dyDescent="0.25">
      <c r="A4" s="272" t="s">
        <v>1</v>
      </c>
      <c r="B4" s="274" t="s">
        <v>3</v>
      </c>
      <c r="C4" s="274" t="s">
        <v>16</v>
      </c>
      <c r="D4" s="272" t="s">
        <v>5</v>
      </c>
      <c r="E4" s="272" t="s">
        <v>2</v>
      </c>
      <c r="F4" s="272" t="s">
        <v>8</v>
      </c>
      <c r="G4" s="276" t="str">
        <f>"ยอดสรุป Incentive " &amp; รายละเอียดการคิด!Y4</f>
        <v>ยอดสรุป Incentive กลุ่มสินค้าน้ำดื่ม</v>
      </c>
      <c r="H4" s="277"/>
      <c r="I4" s="277"/>
      <c r="J4" s="278"/>
    </row>
    <row r="5" spans="1:13" ht="19.2" customHeight="1" x14ac:dyDescent="0.25">
      <c r="A5" s="273"/>
      <c r="B5" s="275"/>
      <c r="C5" s="275"/>
      <c r="D5" s="273"/>
      <c r="E5" s="273"/>
      <c r="F5" s="273"/>
      <c r="G5" s="34" t="s">
        <v>64</v>
      </c>
      <c r="H5" s="34" t="s">
        <v>43</v>
      </c>
      <c r="I5" s="34" t="s">
        <v>30</v>
      </c>
      <c r="J5" s="34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1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IF(A6="","",รายละเอียดการคิด!AE6)</f>
        <v/>
      </c>
      <c r="H6" s="15" t="str">
        <f>IF(A6="","",รายละเอียดการคิด!AF6)</f>
        <v/>
      </c>
      <c r="I6" s="15" t="str">
        <f>IF(A6="","",รายละเอียดการคิด!AG6)</f>
        <v/>
      </c>
      <c r="J6" s="152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1" t="str">
        <f>IF(วันทำงาน!E7&lt;&gt;"",วันทำงาน!E7,"")</f>
        <v/>
      </c>
      <c r="F7" s="1" t="str">
        <f>IF(วันทำงาน!F7&lt;&gt;"",วันทำงาน!F7,"")</f>
        <v/>
      </c>
      <c r="G7" s="15" t="str">
        <f>IF(A7="","",รายละเอียดการคิด!AE7)</f>
        <v/>
      </c>
      <c r="H7" s="15" t="str">
        <f>IF(A7="","",รายละเอียดการคิด!AF7)</f>
        <v/>
      </c>
      <c r="I7" s="15" t="str">
        <f>IF(A7="","",รายละเอียดการคิด!AG7)</f>
        <v/>
      </c>
      <c r="J7" s="152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1" t="str">
        <f>IF(วันทำงาน!E8&lt;&gt;"",วันทำงาน!E8,"")</f>
        <v/>
      </c>
      <c r="F8" s="1" t="str">
        <f>IF(วันทำงาน!F8&lt;&gt;"",วันทำงาน!F8,"")</f>
        <v/>
      </c>
      <c r="G8" s="15" t="str">
        <f>IF(A8="","",รายละเอียดการคิด!AE8)</f>
        <v/>
      </c>
      <c r="H8" s="15" t="str">
        <f>IF(A8="","",รายละเอียดการคิด!AF8)</f>
        <v/>
      </c>
      <c r="I8" s="15" t="str">
        <f>IF(A8="","",รายละเอียดการคิด!AG8)</f>
        <v/>
      </c>
      <c r="J8" s="152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1" t="str">
        <f>IF(วันทำงาน!E9&lt;&gt;"",วันทำงาน!E9,"")</f>
        <v/>
      </c>
      <c r="F9" s="1" t="str">
        <f>IF(วันทำงาน!F9&lt;&gt;"",วันทำงาน!F9,"")</f>
        <v/>
      </c>
      <c r="G9" s="15" t="str">
        <f>IF(A9="","",รายละเอียดการคิด!AE9)</f>
        <v/>
      </c>
      <c r="H9" s="15" t="str">
        <f>IF(A9="","",รายละเอียดการคิด!AF9)</f>
        <v/>
      </c>
      <c r="I9" s="15" t="str">
        <f>IF(A9="","",รายละเอียดการคิด!AG9)</f>
        <v/>
      </c>
      <c r="J9" s="152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1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IF(A10="","",รายละเอียดการคิด!AE10)</f>
        <v/>
      </c>
      <c r="H10" s="15" t="str">
        <f>IF(A10="","",รายละเอียดการคิด!AF10)</f>
        <v/>
      </c>
      <c r="I10" s="15" t="str">
        <f>IF(A10="","",รายละเอียดการคิด!AG10)</f>
        <v/>
      </c>
      <c r="J10" s="152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1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IF(A11="","",รายละเอียดการคิด!AE11)</f>
        <v/>
      </c>
      <c r="H11" s="15" t="str">
        <f>IF(A11="","",รายละเอียดการคิด!AF11)</f>
        <v/>
      </c>
      <c r="I11" s="15" t="str">
        <f>IF(A11="","",รายละเอียดการคิด!AG11)</f>
        <v/>
      </c>
      <c r="J11" s="152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1" t="str">
        <f>IF(วันทำงาน!E12&lt;&gt;"",วันทำงาน!E12,"")</f>
        <v/>
      </c>
      <c r="F12" s="1" t="str">
        <f>IF(วันทำงาน!F12&lt;&gt;"",วันทำงาน!F12,"")</f>
        <v/>
      </c>
      <c r="G12" s="15" t="str">
        <f>IF(A12="","",รายละเอียดการคิด!AE12)</f>
        <v/>
      </c>
      <c r="H12" s="15" t="str">
        <f>IF(A12="","",รายละเอียดการคิด!AF12)</f>
        <v/>
      </c>
      <c r="I12" s="15" t="str">
        <f>IF(A12="","",รายละเอียดการคิด!AG12)</f>
        <v/>
      </c>
      <c r="J12" s="152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1" t="str">
        <f>IF(วันทำงาน!E13&lt;&gt;"",วันทำงาน!E13,"")</f>
        <v/>
      </c>
      <c r="F13" s="1" t="str">
        <f>IF(วันทำงาน!F13&lt;&gt;"",วันทำงาน!F13,"")</f>
        <v/>
      </c>
      <c r="G13" s="15" t="str">
        <f>IF(A13="","",รายละเอียดการคิด!AE13)</f>
        <v/>
      </c>
      <c r="H13" s="15" t="str">
        <f>IF(A13="","",รายละเอียดการคิด!AF13)</f>
        <v/>
      </c>
      <c r="I13" s="15" t="str">
        <f>IF(A13="","",รายละเอียดการคิด!AG13)</f>
        <v/>
      </c>
      <c r="J13" s="152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1" t="str">
        <f>IF(วันทำงาน!E14&lt;&gt;"",วันทำงาน!E14,"")</f>
        <v/>
      </c>
      <c r="F14" s="1" t="str">
        <f>IF(วันทำงาน!F14&lt;&gt;"",วันทำงาน!F14,"")</f>
        <v/>
      </c>
      <c r="G14" s="15" t="str">
        <f>IF(A14="","",รายละเอียดการคิด!AE14)</f>
        <v/>
      </c>
      <c r="H14" s="15" t="str">
        <f>IF(A14="","",รายละเอียดการคิด!AF14)</f>
        <v/>
      </c>
      <c r="I14" s="15" t="str">
        <f>IF(A14="","",รายละเอียดการคิด!AG14)</f>
        <v/>
      </c>
      <c r="J14" s="152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1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IF(A15="","",รายละเอียดการคิด!AE15)</f>
        <v/>
      </c>
      <c r="H15" s="15" t="str">
        <f>IF(A15="","",รายละเอียดการคิด!AF15)</f>
        <v/>
      </c>
      <c r="I15" s="15" t="str">
        <f>IF(A15="","",รายละเอียดการคิด!AG15)</f>
        <v/>
      </c>
      <c r="J15" s="152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1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IF(A16="","",รายละเอียดการคิด!AE16)</f>
        <v/>
      </c>
      <c r="H16" s="15" t="str">
        <f>IF(A16="","",รายละเอียดการคิด!AF16)</f>
        <v/>
      </c>
      <c r="I16" s="15" t="str">
        <f>IF(A16="","",รายละเอียดการคิด!AG16)</f>
        <v/>
      </c>
      <c r="J16" s="152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1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IF(A17="","",รายละเอียดการคิด!AE17)</f>
        <v/>
      </c>
      <c r="H17" s="15" t="str">
        <f>IF(A17="","",รายละเอียดการคิด!AF17)</f>
        <v/>
      </c>
      <c r="I17" s="15" t="str">
        <f>IF(A17="","",รายละเอียดการคิด!AG17)</f>
        <v/>
      </c>
      <c r="J17" s="152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1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IF(A18="","",รายละเอียดการคิด!AE18)</f>
        <v/>
      </c>
      <c r="H18" s="15" t="str">
        <f>IF(A18="","",รายละเอียดการคิด!AF18)</f>
        <v/>
      </c>
      <c r="I18" s="15" t="str">
        <f>IF(A18="","",รายละเอียดการคิด!AG18)</f>
        <v/>
      </c>
      <c r="J18" s="152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1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IF(A19="","",รายละเอียดการคิด!AE19)</f>
        <v/>
      </c>
      <c r="H19" s="15" t="str">
        <f>IF(A19="","",รายละเอียดการคิด!AF19)</f>
        <v/>
      </c>
      <c r="I19" s="15" t="str">
        <f>IF(A19="","",รายละเอียดการคิด!AG19)</f>
        <v/>
      </c>
      <c r="J19" s="152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1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IF(A20="","",รายละเอียดการคิด!AE20)</f>
        <v/>
      </c>
      <c r="H20" s="15" t="str">
        <f>IF(A20="","",รายละเอียดการคิด!AF20)</f>
        <v/>
      </c>
      <c r="I20" s="15" t="str">
        <f>IF(A20="","",รายละเอียดการคิด!AG20)</f>
        <v/>
      </c>
      <c r="J20" s="152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1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IF(A21="","",รายละเอียดการคิด!AE21)</f>
        <v/>
      </c>
      <c r="H21" s="15" t="str">
        <f>IF(A21="","",รายละเอียดการคิด!AF21)</f>
        <v/>
      </c>
      <c r="I21" s="15" t="str">
        <f>IF(A21="","",รายละเอียดการคิด!AG21)</f>
        <v/>
      </c>
      <c r="J21" s="152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1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IF(A22="","",รายละเอียดการคิด!AE22)</f>
        <v/>
      </c>
      <c r="H22" s="15" t="str">
        <f>IF(A22="","",รายละเอียดการคิด!AF22)</f>
        <v/>
      </c>
      <c r="I22" s="15" t="str">
        <f>IF(A22="","",รายละเอียดการคิด!AG22)</f>
        <v/>
      </c>
      <c r="J22" s="152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1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IF(A23="","",รายละเอียดการคิด!AE23)</f>
        <v/>
      </c>
      <c r="H23" s="15" t="str">
        <f>IF(A23="","",รายละเอียดการคิด!AF23)</f>
        <v/>
      </c>
      <c r="I23" s="15" t="str">
        <f>IF(A23="","",รายละเอียดการคิด!AG23)</f>
        <v/>
      </c>
      <c r="J23" s="152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1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IF(A24="","",รายละเอียดการคิด!AE24)</f>
        <v/>
      </c>
      <c r="H24" s="15" t="str">
        <f>IF(A24="","",รายละเอียดการคิด!AF24)</f>
        <v/>
      </c>
      <c r="I24" s="15" t="str">
        <f>IF(A24="","",รายละเอียดการคิด!AG24)</f>
        <v/>
      </c>
      <c r="J24" s="152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1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IF(A25="","",รายละเอียดการคิด!AE25)</f>
        <v/>
      </c>
      <c r="H25" s="15" t="str">
        <f>IF(A25="","",รายละเอียดการคิด!AF25)</f>
        <v/>
      </c>
      <c r="I25" s="15" t="str">
        <f>IF(A25="","",รายละเอียดการคิด!AG25)</f>
        <v/>
      </c>
      <c r="J25" s="152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1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IF(A26="","",รายละเอียดการคิด!AE26)</f>
        <v/>
      </c>
      <c r="H26" s="15" t="str">
        <f>IF(A26="","",รายละเอียดการคิด!AF26)</f>
        <v/>
      </c>
      <c r="I26" s="15" t="str">
        <f>IF(A26="","",รายละเอียดการคิด!AG26)</f>
        <v/>
      </c>
      <c r="J26" s="152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1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IF(A27="","",รายละเอียดการคิด!AE27)</f>
        <v/>
      </c>
      <c r="H27" s="15" t="str">
        <f>IF(A27="","",รายละเอียดการคิด!AF27)</f>
        <v/>
      </c>
      <c r="I27" s="15" t="str">
        <f>IF(A27="","",รายละเอียดการคิด!AG27)</f>
        <v/>
      </c>
      <c r="J27" s="152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1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IF(A28="","",รายละเอียดการคิด!AE28)</f>
        <v/>
      </c>
      <c r="H28" s="15" t="str">
        <f>IF(A28="","",รายละเอียดการคิด!AF28)</f>
        <v/>
      </c>
      <c r="I28" s="15" t="str">
        <f>IF(A28="","",รายละเอียดการคิด!AG28)</f>
        <v/>
      </c>
      <c r="J28" s="152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1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IF(A29="","",รายละเอียดการคิด!AE29)</f>
        <v/>
      </c>
      <c r="H29" s="15" t="str">
        <f>IF(A29="","",รายละเอียดการคิด!AF29)</f>
        <v/>
      </c>
      <c r="I29" s="15" t="str">
        <f>IF(A29="","",รายละเอียดการคิด!AG29)</f>
        <v/>
      </c>
      <c r="J29" s="152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1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IF(A30="","",รายละเอียดการคิด!AE30)</f>
        <v/>
      </c>
      <c r="H30" s="15" t="str">
        <f>IF(A30="","",รายละเอียดการคิด!AF30)</f>
        <v/>
      </c>
      <c r="I30" s="15" t="str">
        <f>IF(A30="","",รายละเอียดการคิด!AG30)</f>
        <v/>
      </c>
      <c r="J30" s="152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1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IF(A31="","",รายละเอียดการคิด!AE31)</f>
        <v/>
      </c>
      <c r="H31" s="15" t="str">
        <f>IF(A31="","",รายละเอียดการคิด!AF31)</f>
        <v/>
      </c>
      <c r="I31" s="15" t="str">
        <f>IF(A31="","",รายละเอียดการคิด!AG31)</f>
        <v/>
      </c>
      <c r="J31" s="152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1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IF(A32="","",รายละเอียดการคิด!AE32)</f>
        <v/>
      </c>
      <c r="H32" s="15" t="str">
        <f>IF(A32="","",รายละเอียดการคิด!AF32)</f>
        <v/>
      </c>
      <c r="I32" s="15" t="str">
        <f>IF(A32="","",รายละเอียดการคิด!AG32)</f>
        <v/>
      </c>
      <c r="J32" s="152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1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IF(A33="","",รายละเอียดการคิด!AE33)</f>
        <v/>
      </c>
      <c r="H33" s="15" t="str">
        <f>IF(A33="","",รายละเอียดการคิด!AF33)</f>
        <v/>
      </c>
      <c r="I33" s="15" t="str">
        <f>IF(A33="","",รายละเอียดการคิด!AG33)</f>
        <v/>
      </c>
      <c r="J33" s="152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1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IF(A34="","",รายละเอียดการคิด!AE34)</f>
        <v/>
      </c>
      <c r="H34" s="15" t="str">
        <f>IF(A34="","",รายละเอียดการคิด!AF34)</f>
        <v/>
      </c>
      <c r="I34" s="15" t="str">
        <f>IF(A34="","",รายละเอียดการคิด!AG34)</f>
        <v/>
      </c>
      <c r="J34" s="152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1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IF(A35="","",รายละเอียดการคิด!AE35)</f>
        <v/>
      </c>
      <c r="H35" s="15" t="str">
        <f>IF(A35="","",รายละเอียดการคิด!AF35)</f>
        <v/>
      </c>
      <c r="I35" s="15" t="str">
        <f>IF(A35="","",รายละเอียดการคิด!AG35)</f>
        <v/>
      </c>
      <c r="J35" s="152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1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IF(A36="","",รายละเอียดการคิด!AE36)</f>
        <v/>
      </c>
      <c r="H36" s="15" t="str">
        <f>IF(A36="","",รายละเอียดการคิด!AF36)</f>
        <v/>
      </c>
      <c r="I36" s="15" t="str">
        <f>IF(A36="","",รายละเอียดการคิด!AG36)</f>
        <v/>
      </c>
      <c r="J36" s="152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1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IF(A37="","",รายละเอียดการคิด!AE37)</f>
        <v/>
      </c>
      <c r="H37" s="15" t="str">
        <f>IF(A37="","",รายละเอียดการคิด!AF37)</f>
        <v/>
      </c>
      <c r="I37" s="15" t="str">
        <f>IF(A37="","",รายละเอียดการคิด!AG37)</f>
        <v/>
      </c>
      <c r="J37" s="152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1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IF(A38="","",รายละเอียดการคิด!AE38)</f>
        <v/>
      </c>
      <c r="H38" s="15" t="str">
        <f>IF(A38="","",รายละเอียดการคิด!AF38)</f>
        <v/>
      </c>
      <c r="I38" s="15" t="str">
        <f>IF(A38="","",รายละเอียดการคิด!AG38)</f>
        <v/>
      </c>
      <c r="J38" s="152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1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IF(A39="","",รายละเอียดการคิด!AE39)</f>
        <v/>
      </c>
      <c r="H39" s="15" t="str">
        <f>IF(A39="","",รายละเอียดการคิด!AF39)</f>
        <v/>
      </c>
      <c r="I39" s="15" t="str">
        <f>IF(A39="","",รายละเอียดการคิด!AG39)</f>
        <v/>
      </c>
      <c r="J39" s="152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1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IF(A40="","",รายละเอียดการคิด!AE40)</f>
        <v/>
      </c>
      <c r="H40" s="15" t="str">
        <f>IF(A40="","",รายละเอียดการคิด!AF40)</f>
        <v/>
      </c>
      <c r="I40" s="15" t="str">
        <f>IF(A40="","",รายละเอียดการคิด!AG40)</f>
        <v/>
      </c>
      <c r="J40" s="152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1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IF(A41="","",รายละเอียดการคิด!AE41)</f>
        <v/>
      </c>
      <c r="H41" s="15" t="str">
        <f>IF(A41="","",รายละเอียดการคิด!AF41)</f>
        <v/>
      </c>
      <c r="I41" s="15" t="str">
        <f>IF(A41="","",รายละเอียดการคิด!AG41)</f>
        <v/>
      </c>
      <c r="J41" s="152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1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IF(A42="","",รายละเอียดการคิด!AE42)</f>
        <v/>
      </c>
      <c r="H42" s="15" t="str">
        <f>IF(A42="","",รายละเอียดการคิด!AF42)</f>
        <v/>
      </c>
      <c r="I42" s="15" t="str">
        <f>IF(A42="","",รายละเอียดการคิด!AG42)</f>
        <v/>
      </c>
      <c r="J42" s="152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1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IF(A43="","",รายละเอียดการคิด!AE43)</f>
        <v/>
      </c>
      <c r="H43" s="15" t="str">
        <f>IF(A43="","",รายละเอียดการคิด!AF43)</f>
        <v/>
      </c>
      <c r="I43" s="15" t="str">
        <f>IF(A43="","",รายละเอียดการคิด!AG43)</f>
        <v/>
      </c>
      <c r="J43" s="152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1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IF(A44="","",รายละเอียดการคิด!AE44)</f>
        <v/>
      </c>
      <c r="H44" s="15" t="str">
        <f>IF(A44="","",รายละเอียดการคิด!AF44)</f>
        <v/>
      </c>
      <c r="I44" s="15" t="str">
        <f>IF(A44="","",รายละเอียดการคิด!AG44)</f>
        <v/>
      </c>
      <c r="J44" s="152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1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IF(A45="","",รายละเอียดการคิด!AE45)</f>
        <v/>
      </c>
      <c r="H45" s="15" t="str">
        <f>IF(A45="","",รายละเอียดการคิด!AF45)</f>
        <v/>
      </c>
      <c r="I45" s="15" t="str">
        <f>IF(A45="","",รายละเอียดการคิด!AG45)</f>
        <v/>
      </c>
      <c r="J45" s="152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1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IF(A46="","",รายละเอียดการคิด!AE46)</f>
        <v/>
      </c>
      <c r="H46" s="15" t="str">
        <f>IF(A46="","",รายละเอียดการคิด!AF46)</f>
        <v/>
      </c>
      <c r="I46" s="15" t="str">
        <f>IF(A46="","",รายละเอียดการคิด!AG46)</f>
        <v/>
      </c>
      <c r="J46" s="152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1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IF(A47="","",รายละเอียดการคิด!AE47)</f>
        <v/>
      </c>
      <c r="H47" s="15" t="str">
        <f>IF(A47="","",รายละเอียดการคิด!AF47)</f>
        <v/>
      </c>
      <c r="I47" s="15" t="str">
        <f>IF(A47="","",รายละเอียดการคิด!AG47)</f>
        <v/>
      </c>
      <c r="J47" s="152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1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IF(A48="","",รายละเอียดการคิด!AE48)</f>
        <v/>
      </c>
      <c r="H48" s="15" t="str">
        <f>IF(A48="","",รายละเอียดการคิด!AF48)</f>
        <v/>
      </c>
      <c r="I48" s="15" t="str">
        <f>IF(A48="","",รายละเอียดการคิด!AG48)</f>
        <v/>
      </c>
      <c r="J48" s="152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1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IF(A49="","",รายละเอียดการคิด!AE49)</f>
        <v/>
      </c>
      <c r="H49" s="15" t="str">
        <f>IF(A49="","",รายละเอียดการคิด!AF49)</f>
        <v/>
      </c>
      <c r="I49" s="15" t="str">
        <f>IF(A49="","",รายละเอียดการคิด!AG49)</f>
        <v/>
      </c>
      <c r="J49" s="152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1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IF(A50="","",รายละเอียดการคิด!AE50)</f>
        <v/>
      </c>
      <c r="H50" s="15" t="str">
        <f>IF(A50="","",รายละเอียดการคิด!AF50)</f>
        <v/>
      </c>
      <c r="I50" s="15" t="str">
        <f>IF(A50="","",รายละเอียดการคิด!AG50)</f>
        <v/>
      </c>
      <c r="J50" s="152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1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IF(A51="","",รายละเอียดการคิด!AE51)</f>
        <v/>
      </c>
      <c r="H51" s="15" t="str">
        <f>IF(A51="","",รายละเอียดการคิด!AF51)</f>
        <v/>
      </c>
      <c r="I51" s="15" t="str">
        <f>IF(A51="","",รายละเอียดการคิด!AG51)</f>
        <v/>
      </c>
      <c r="J51" s="152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1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IF(A52="","",รายละเอียดการคิด!AE52)</f>
        <v/>
      </c>
      <c r="H52" s="15" t="str">
        <f>IF(A52="","",รายละเอียดการคิด!AF52)</f>
        <v/>
      </c>
      <c r="I52" s="15" t="str">
        <f>IF(A52="","",รายละเอียดการคิด!AG52)</f>
        <v/>
      </c>
      <c r="J52" s="152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1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IF(A53="","",รายละเอียดการคิด!AE53)</f>
        <v/>
      </c>
      <c r="H53" s="15" t="str">
        <f>IF(A53="","",รายละเอียดการคิด!AF53)</f>
        <v/>
      </c>
      <c r="I53" s="15" t="str">
        <f>IF(A53="","",รายละเอียดการคิด!AG53)</f>
        <v/>
      </c>
      <c r="J53" s="152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1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IF(A54="","",รายละเอียดการคิด!AE54)</f>
        <v/>
      </c>
      <c r="H54" s="15" t="str">
        <f>IF(A54="","",รายละเอียดการคิด!AF54)</f>
        <v/>
      </c>
      <c r="I54" s="15" t="str">
        <f>IF(A54="","",รายละเอียดการคิด!AG54)</f>
        <v/>
      </c>
      <c r="J54" s="152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1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IF(A55="","",รายละเอียดการคิด!AE55)</f>
        <v/>
      </c>
      <c r="H55" s="15" t="str">
        <f>IF(A55="","",รายละเอียดการคิด!AF55)</f>
        <v/>
      </c>
      <c r="I55" s="15" t="str">
        <f>IF(A55="","",รายละเอียดการคิด!AG55)</f>
        <v/>
      </c>
      <c r="J55" s="152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1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IF(A56="","",รายละเอียดการคิด!AE56)</f>
        <v/>
      </c>
      <c r="H56" s="15" t="str">
        <f>IF(A56="","",รายละเอียดการคิด!AF56)</f>
        <v/>
      </c>
      <c r="I56" s="15" t="str">
        <f>IF(A56="","",รายละเอียดการคิด!AG56)</f>
        <v/>
      </c>
      <c r="J56" s="152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1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IF(A57="","",รายละเอียดการคิด!AE57)</f>
        <v/>
      </c>
      <c r="H57" s="15" t="str">
        <f>IF(A57="","",รายละเอียดการคิด!AF57)</f>
        <v/>
      </c>
      <c r="I57" s="15" t="str">
        <f>IF(A57="","",รายละเอียดการคิด!AG57)</f>
        <v/>
      </c>
      <c r="J57" s="152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1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IF(A58="","",รายละเอียดการคิด!AE58)</f>
        <v/>
      </c>
      <c r="H58" s="15" t="str">
        <f>IF(A58="","",รายละเอียดการคิด!AF58)</f>
        <v/>
      </c>
      <c r="I58" s="15" t="str">
        <f>IF(A58="","",รายละเอียดการคิด!AG58)</f>
        <v/>
      </c>
      <c r="J58" s="152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1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IF(A59="","",รายละเอียดการคิด!AE59)</f>
        <v/>
      </c>
      <c r="H59" s="15" t="str">
        <f>IF(A59="","",รายละเอียดการคิด!AF59)</f>
        <v/>
      </c>
      <c r="I59" s="15" t="str">
        <f>IF(A59="","",รายละเอียดการคิด!AG59)</f>
        <v/>
      </c>
      <c r="J59" s="152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1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IF(A60="","",รายละเอียดการคิด!AE60)</f>
        <v/>
      </c>
      <c r="H60" s="15" t="str">
        <f>IF(A60="","",รายละเอียดการคิด!AF60)</f>
        <v/>
      </c>
      <c r="I60" s="15" t="str">
        <f>IF(A60="","",รายละเอียดการคิด!AG60)</f>
        <v/>
      </c>
      <c r="J60" s="152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1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IF(A61="","",รายละเอียดการคิด!AE61)</f>
        <v/>
      </c>
      <c r="H61" s="15" t="str">
        <f>IF(A61="","",รายละเอียดการคิด!AF61)</f>
        <v/>
      </c>
      <c r="I61" s="15" t="str">
        <f>IF(A61="","",รายละเอียดการคิด!AG61)</f>
        <v/>
      </c>
      <c r="J61" s="152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1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IF(A62="","",รายละเอียดการคิด!AE62)</f>
        <v/>
      </c>
      <c r="H62" s="15" t="str">
        <f>IF(A62="","",รายละเอียดการคิด!AF62)</f>
        <v/>
      </c>
      <c r="I62" s="15" t="str">
        <f>IF(A62="","",รายละเอียดการคิด!AG62)</f>
        <v/>
      </c>
      <c r="J62" s="152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1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IF(A63="","",รายละเอียดการคิด!AE63)</f>
        <v/>
      </c>
      <c r="H63" s="15" t="str">
        <f>IF(A63="","",รายละเอียดการคิด!AF63)</f>
        <v/>
      </c>
      <c r="I63" s="15" t="str">
        <f>IF(A63="","",รายละเอียดการคิด!AG63)</f>
        <v/>
      </c>
      <c r="J63" s="152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1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IF(A64="","",รายละเอียดการคิด!AE64)</f>
        <v/>
      </c>
      <c r="H64" s="15" t="str">
        <f>IF(A64="","",รายละเอียดการคิด!AF64)</f>
        <v/>
      </c>
      <c r="I64" s="15" t="str">
        <f>IF(A64="","",รายละเอียดการคิด!AG64)</f>
        <v/>
      </c>
      <c r="J64" s="152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1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IF(A65="","",รายละเอียดการคิด!AE65)</f>
        <v/>
      </c>
      <c r="H65" s="15" t="str">
        <f>IF(A65="","",รายละเอียดการคิด!AF65)</f>
        <v/>
      </c>
      <c r="I65" s="15" t="str">
        <f>IF(A65="","",รายละเอียดการคิด!AG65)</f>
        <v/>
      </c>
      <c r="J65" s="152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1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IF(A66="","",รายละเอียดการคิด!AE66)</f>
        <v/>
      </c>
      <c r="H66" s="15" t="str">
        <f>IF(A66="","",รายละเอียดการคิด!AF66)</f>
        <v/>
      </c>
      <c r="I66" s="15" t="str">
        <f>IF(A66="","",รายละเอียดการคิด!AG66)</f>
        <v/>
      </c>
      <c r="J66" s="152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1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IF(A67="","",รายละเอียดการคิด!AE67)</f>
        <v/>
      </c>
      <c r="H67" s="15" t="str">
        <f>IF(A67="","",รายละเอียดการคิด!AF67)</f>
        <v/>
      </c>
      <c r="I67" s="15" t="str">
        <f>IF(A67="","",รายละเอียดการคิด!AG67)</f>
        <v/>
      </c>
      <c r="J67" s="152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1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IF(A68="","",รายละเอียดการคิด!AE68)</f>
        <v/>
      </c>
      <c r="H68" s="15" t="str">
        <f>IF(A68="","",รายละเอียดการคิด!AF68)</f>
        <v/>
      </c>
      <c r="I68" s="15" t="str">
        <f>IF(A68="","",รายละเอียดการคิด!AG68)</f>
        <v/>
      </c>
      <c r="J68" s="152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1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IF(A69="","",รายละเอียดการคิด!AE69)</f>
        <v/>
      </c>
      <c r="H69" s="15" t="str">
        <f>IF(A69="","",รายละเอียดการคิด!AF69)</f>
        <v/>
      </c>
      <c r="I69" s="15" t="str">
        <f>IF(A69="","",รายละเอียดการคิด!AG69)</f>
        <v/>
      </c>
      <c r="J69" s="152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1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IF(A70="","",รายละเอียดการคิด!AE70)</f>
        <v/>
      </c>
      <c r="H70" s="15" t="str">
        <f>IF(A70="","",รายละเอียดการคิด!AF70)</f>
        <v/>
      </c>
      <c r="I70" s="15" t="str">
        <f>IF(A70="","",รายละเอียดการคิด!AG70)</f>
        <v/>
      </c>
      <c r="J70" s="152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1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IF(A71="","",รายละเอียดการคิด!AE71)</f>
        <v/>
      </c>
      <c r="H71" s="15" t="str">
        <f>IF(A71="","",รายละเอียดการคิด!AF71)</f>
        <v/>
      </c>
      <c r="I71" s="15" t="str">
        <f>IF(A71="","",รายละเอียดการคิด!AG71)</f>
        <v/>
      </c>
      <c r="J71" s="152" t="str">
        <f t="shared" ref="J71:J105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1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IF(A72="","",รายละเอียดการคิด!AE72)</f>
        <v/>
      </c>
      <c r="H72" s="15" t="str">
        <f>IF(A72="","",รายละเอียดการคิด!AF72)</f>
        <v/>
      </c>
      <c r="I72" s="15" t="str">
        <f>IF(A72="","",รายละเอียดการคิด!AG72)</f>
        <v/>
      </c>
      <c r="J72" s="152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1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IF(A73="","",รายละเอียดการคิด!AE73)</f>
        <v/>
      </c>
      <c r="H73" s="15" t="str">
        <f>IF(A73="","",รายละเอียดการคิด!AF73)</f>
        <v/>
      </c>
      <c r="I73" s="15" t="str">
        <f>IF(A73="","",รายละเอียดการคิด!AG73)</f>
        <v/>
      </c>
      <c r="J73" s="152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1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IF(A74="","",รายละเอียดการคิด!AE74)</f>
        <v/>
      </c>
      <c r="H74" s="15" t="str">
        <f>IF(A74="","",รายละเอียดการคิด!AF74)</f>
        <v/>
      </c>
      <c r="I74" s="15" t="str">
        <f>IF(A74="","",รายละเอียดการคิด!AG74)</f>
        <v/>
      </c>
      <c r="J74" s="152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1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IF(A75="","",รายละเอียดการคิด!AE75)</f>
        <v/>
      </c>
      <c r="H75" s="15" t="str">
        <f>IF(A75="","",รายละเอียดการคิด!AF75)</f>
        <v/>
      </c>
      <c r="I75" s="15" t="str">
        <f>IF(A75="","",รายละเอียดการคิด!AG75)</f>
        <v/>
      </c>
      <c r="J75" s="152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1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IF(A76="","",รายละเอียดการคิด!AE76)</f>
        <v/>
      </c>
      <c r="H76" s="15" t="str">
        <f>IF(A76="","",รายละเอียดการคิด!AF76)</f>
        <v/>
      </c>
      <c r="I76" s="15" t="str">
        <f>IF(A76="","",รายละเอียดการคิด!AG76)</f>
        <v/>
      </c>
      <c r="J76" s="152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1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IF(A77="","",รายละเอียดการคิด!AE77)</f>
        <v/>
      </c>
      <c r="H77" s="15" t="str">
        <f>IF(A77="","",รายละเอียดการคิด!AF77)</f>
        <v/>
      </c>
      <c r="I77" s="15" t="str">
        <f>IF(A77="","",รายละเอียดการคิด!AG77)</f>
        <v/>
      </c>
      <c r="J77" s="152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1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IF(A78="","",รายละเอียดการคิด!AE78)</f>
        <v/>
      </c>
      <c r="H78" s="15" t="str">
        <f>IF(A78="","",รายละเอียดการคิด!AF78)</f>
        <v/>
      </c>
      <c r="I78" s="15" t="str">
        <f>IF(A78="","",รายละเอียดการคิด!AG78)</f>
        <v/>
      </c>
      <c r="J78" s="152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1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IF(A79="","",รายละเอียดการคิด!AE79)</f>
        <v/>
      </c>
      <c r="H79" s="15" t="str">
        <f>IF(A79="","",รายละเอียดการคิด!AF79)</f>
        <v/>
      </c>
      <c r="I79" s="15" t="str">
        <f>IF(A79="","",รายละเอียดการคิด!AG79)</f>
        <v/>
      </c>
      <c r="J79" s="152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1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IF(A80="","",รายละเอียดการคิด!AE80)</f>
        <v/>
      </c>
      <c r="H80" s="15" t="str">
        <f>IF(A80="","",รายละเอียดการคิด!AF80)</f>
        <v/>
      </c>
      <c r="I80" s="15" t="str">
        <f>IF(A80="","",รายละเอียดการคิด!AG80)</f>
        <v/>
      </c>
      <c r="J80" s="152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1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IF(A81="","",รายละเอียดการคิด!AE81)</f>
        <v/>
      </c>
      <c r="H81" s="15" t="str">
        <f>IF(A81="","",รายละเอียดการคิด!AF81)</f>
        <v/>
      </c>
      <c r="I81" s="15" t="str">
        <f>IF(A81="","",รายละเอียดการคิด!AG81)</f>
        <v/>
      </c>
      <c r="J81" s="152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1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IF(A82="","",รายละเอียดการคิด!AE82)</f>
        <v/>
      </c>
      <c r="H82" s="15" t="str">
        <f>IF(A82="","",รายละเอียดการคิด!AF82)</f>
        <v/>
      </c>
      <c r="I82" s="15" t="str">
        <f>IF(A82="","",รายละเอียดการคิด!AG82)</f>
        <v/>
      </c>
      <c r="J82" s="152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1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IF(A83="","",รายละเอียดการคิด!AE83)</f>
        <v/>
      </c>
      <c r="H83" s="15" t="str">
        <f>IF(A83="","",รายละเอียดการคิด!AF83)</f>
        <v/>
      </c>
      <c r="I83" s="15" t="str">
        <f>IF(A83="","",รายละเอียดการคิด!AG83)</f>
        <v/>
      </c>
      <c r="J83" s="152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1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IF(A84="","",รายละเอียดการคิด!AE84)</f>
        <v/>
      </c>
      <c r="H84" s="15" t="str">
        <f>IF(A84="","",รายละเอียดการคิด!AF84)</f>
        <v/>
      </c>
      <c r="I84" s="15" t="str">
        <f>IF(A84="","",รายละเอียดการคิด!AG84)</f>
        <v/>
      </c>
      <c r="J84" s="152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1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IF(A85="","",รายละเอียดการคิด!AE85)</f>
        <v/>
      </c>
      <c r="H85" s="15" t="str">
        <f>IF(A85="","",รายละเอียดการคิด!AF85)</f>
        <v/>
      </c>
      <c r="I85" s="15" t="str">
        <f>IF(A85="","",รายละเอียดการคิด!AG85)</f>
        <v/>
      </c>
      <c r="J85" s="152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1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IF(A86="","",รายละเอียดการคิด!AE86)</f>
        <v/>
      </c>
      <c r="H86" s="15" t="str">
        <f>IF(A86="","",รายละเอียดการคิด!AF86)</f>
        <v/>
      </c>
      <c r="I86" s="15" t="str">
        <f>IF(A86="","",รายละเอียดการคิด!AG86)</f>
        <v/>
      </c>
      <c r="J86" s="152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1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IF(A87="","",รายละเอียดการคิด!AE87)</f>
        <v/>
      </c>
      <c r="H87" s="15" t="str">
        <f>IF(A87="","",รายละเอียดการคิด!AF87)</f>
        <v/>
      </c>
      <c r="I87" s="15" t="str">
        <f>IF(A87="","",รายละเอียดการคิด!AG87)</f>
        <v/>
      </c>
      <c r="J87" s="152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1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IF(A88="","",รายละเอียดการคิด!AE88)</f>
        <v/>
      </c>
      <c r="H88" s="15" t="str">
        <f>IF(A88="","",รายละเอียดการคิด!AF88)</f>
        <v/>
      </c>
      <c r="I88" s="15" t="str">
        <f>IF(A88="","",รายละเอียดการคิด!AG88)</f>
        <v/>
      </c>
      <c r="J88" s="152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1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IF(A89="","",รายละเอียดการคิด!AE89)</f>
        <v/>
      </c>
      <c r="H89" s="15" t="str">
        <f>IF(A89="","",รายละเอียดการคิด!AF89)</f>
        <v/>
      </c>
      <c r="I89" s="15" t="str">
        <f>IF(A89="","",รายละเอียดการคิด!AG89)</f>
        <v/>
      </c>
      <c r="J89" s="152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1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IF(A90="","",รายละเอียดการคิด!AE90)</f>
        <v/>
      </c>
      <c r="H90" s="15" t="str">
        <f>IF(A90="","",รายละเอียดการคิด!AF90)</f>
        <v/>
      </c>
      <c r="I90" s="15" t="str">
        <f>IF(A90="","",รายละเอียดการคิด!AG90)</f>
        <v/>
      </c>
      <c r="J90" s="152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1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IF(A91="","",รายละเอียดการคิด!AE91)</f>
        <v/>
      </c>
      <c r="H91" s="15" t="str">
        <f>IF(A91="","",รายละเอียดการคิด!AF91)</f>
        <v/>
      </c>
      <c r="I91" s="15" t="str">
        <f>IF(A91="","",รายละเอียดการคิด!AG91)</f>
        <v/>
      </c>
      <c r="J91" s="152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1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IF(A92="","",รายละเอียดการคิด!AE92)</f>
        <v/>
      </c>
      <c r="H92" s="15" t="str">
        <f>IF(A92="","",รายละเอียดการคิด!AF92)</f>
        <v/>
      </c>
      <c r="I92" s="15" t="str">
        <f>IF(A92="","",รายละเอียดการคิด!AG92)</f>
        <v/>
      </c>
      <c r="J92" s="152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1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IF(A93="","",รายละเอียดการคิด!AE93)</f>
        <v/>
      </c>
      <c r="H93" s="15" t="str">
        <f>IF(A93="","",รายละเอียดการคิด!AF93)</f>
        <v/>
      </c>
      <c r="I93" s="15" t="str">
        <f>IF(A93="","",รายละเอียดการคิด!AG93)</f>
        <v/>
      </c>
      <c r="J93" s="152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1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IF(A94="","",รายละเอียดการคิด!AE94)</f>
        <v/>
      </c>
      <c r="H94" s="15" t="str">
        <f>IF(A94="","",รายละเอียดการคิด!AF94)</f>
        <v/>
      </c>
      <c r="I94" s="15" t="str">
        <f>IF(A94="","",รายละเอียดการคิด!AG94)</f>
        <v/>
      </c>
      <c r="J94" s="152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1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IF(A95="","",รายละเอียดการคิด!AE95)</f>
        <v/>
      </c>
      <c r="H95" s="15" t="str">
        <f>IF(A95="","",รายละเอียดการคิด!AF95)</f>
        <v/>
      </c>
      <c r="I95" s="15" t="str">
        <f>IF(A95="","",รายละเอียดการคิด!AG95)</f>
        <v/>
      </c>
      <c r="J95" s="152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1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IF(A96="","",รายละเอียดการคิด!AE96)</f>
        <v/>
      </c>
      <c r="H96" s="15" t="str">
        <f>IF(A96="","",รายละเอียดการคิด!AF96)</f>
        <v/>
      </c>
      <c r="I96" s="15" t="str">
        <f>IF(A96="","",รายละเอียดการคิด!AG96)</f>
        <v/>
      </c>
      <c r="J96" s="152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1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IF(A97="","",รายละเอียดการคิด!AE97)</f>
        <v/>
      </c>
      <c r="H97" s="15" t="str">
        <f>IF(A97="","",รายละเอียดการคิด!AF97)</f>
        <v/>
      </c>
      <c r="I97" s="15" t="str">
        <f>IF(A97="","",รายละเอียดการคิด!AG97)</f>
        <v/>
      </c>
      <c r="J97" s="152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1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IF(A98="","",รายละเอียดการคิด!AE98)</f>
        <v/>
      </c>
      <c r="H98" s="15" t="str">
        <f>IF(A98="","",รายละเอียดการคิด!AF98)</f>
        <v/>
      </c>
      <c r="I98" s="15" t="str">
        <f>IF(A98="","",รายละเอียดการคิด!AG98)</f>
        <v/>
      </c>
      <c r="J98" s="152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1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IF(A99="","",รายละเอียดการคิด!AE99)</f>
        <v/>
      </c>
      <c r="H99" s="15" t="str">
        <f>IF(A99="","",รายละเอียดการคิด!AF99)</f>
        <v/>
      </c>
      <c r="I99" s="15" t="str">
        <f>IF(A99="","",รายละเอียดการคิด!AG99)</f>
        <v/>
      </c>
      <c r="J99" s="152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1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IF(A100="","",รายละเอียดการคิด!AE100)</f>
        <v/>
      </c>
      <c r="H100" s="15" t="str">
        <f>IF(A100="","",รายละเอียดการคิด!AF100)</f>
        <v/>
      </c>
      <c r="I100" s="15" t="str">
        <f>IF(A100="","",รายละเอียดการคิด!AG100)</f>
        <v/>
      </c>
      <c r="J100" s="152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1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IF(A101="","",รายละเอียดการคิด!AE101)</f>
        <v/>
      </c>
      <c r="H101" s="15" t="str">
        <f>IF(A101="","",รายละเอียดการคิด!AF101)</f>
        <v/>
      </c>
      <c r="I101" s="15" t="str">
        <f>IF(A101="","",รายละเอียดการคิด!AG101)</f>
        <v/>
      </c>
      <c r="J101" s="152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1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IF(A102="","",รายละเอียดการคิด!AE102)</f>
        <v/>
      </c>
      <c r="H102" s="15" t="str">
        <f>IF(A102="","",รายละเอียดการคิด!AF102)</f>
        <v/>
      </c>
      <c r="I102" s="15" t="str">
        <f>IF(A102="","",รายละเอียดการคิด!AG102)</f>
        <v/>
      </c>
      <c r="J102" s="152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1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IF(A103="","",รายละเอียดการคิด!AE103)</f>
        <v/>
      </c>
      <c r="H103" s="15" t="str">
        <f>IF(A103="","",รายละเอียดการคิด!AF103)</f>
        <v/>
      </c>
      <c r="I103" s="15" t="str">
        <f>IF(A103="","",รายละเอียดการคิด!AG103)</f>
        <v/>
      </c>
      <c r="J103" s="152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1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IF(A104="","",รายละเอียดการคิด!AE104)</f>
        <v/>
      </c>
      <c r="H104" s="15" t="str">
        <f>IF(A104="","",รายละเอียดการคิด!AF104)</f>
        <v/>
      </c>
      <c r="I104" s="15" t="str">
        <f>IF(A104="","",รายละเอียดการคิด!AG104)</f>
        <v/>
      </c>
      <c r="J104" s="152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1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IF(A105="","",รายละเอียดการคิด!AE105)</f>
        <v/>
      </c>
      <c r="H105" s="15" t="str">
        <f>IF(A105="","",รายละเอียดการคิด!AF105)</f>
        <v/>
      </c>
      <c r="I105" s="15" t="str">
        <f>IF(A105="","",รายละเอียดการคิด!AG105)</f>
        <v/>
      </c>
      <c r="J105" s="152" t="str">
        <f t="shared" si="1"/>
        <v/>
      </c>
    </row>
    <row r="106" spans="1:10" ht="1.2" customHeight="1" x14ac:dyDescent="0.25">
      <c r="A106" s="18"/>
      <c r="B106" s="37"/>
      <c r="C106" s="37"/>
      <c r="D106" s="38"/>
      <c r="E106" s="38"/>
      <c r="F106" s="39"/>
      <c r="G106" s="8"/>
      <c r="H106" s="8"/>
      <c r="I106" s="8"/>
      <c r="J106" s="24"/>
    </row>
    <row r="107" spans="1:10" s="12" customFormat="1" ht="19.8" customHeight="1" x14ac:dyDescent="0.25">
      <c r="A107" s="267" t="s">
        <v>4</v>
      </c>
      <c r="B107" s="268"/>
      <c r="C107" s="268"/>
      <c r="D107" s="269"/>
      <c r="E107" s="13"/>
      <c r="F107" s="14"/>
      <c r="G107" s="35">
        <f>SUM(G6:G105)</f>
        <v>0</v>
      </c>
      <c r="H107" s="35">
        <f>SUM(H6:H105)</f>
        <v>0</v>
      </c>
      <c r="I107" s="35">
        <f>SUM(I6:I105)</f>
        <v>0</v>
      </c>
      <c r="J107" s="35">
        <f>SUM(J6:J105)</f>
        <v>0</v>
      </c>
    </row>
    <row r="108" spans="1:10" x14ac:dyDescent="0.25">
      <c r="F108" s="11"/>
      <c r="H108" s="134"/>
      <c r="I108" s="134"/>
      <c r="J108" s="90"/>
    </row>
    <row r="109" spans="1:10" s="246" customFormat="1" ht="36" customHeight="1" x14ac:dyDescent="0.25">
      <c r="B109" s="246" t="s">
        <v>75</v>
      </c>
      <c r="E109" s="246" t="s">
        <v>76</v>
      </c>
      <c r="F109" s="247"/>
      <c r="G109" s="248"/>
      <c r="H109" s="246" t="s">
        <v>80</v>
      </c>
      <c r="I109" s="249"/>
      <c r="J109" s="250"/>
    </row>
    <row r="110" spans="1:10" s="6" customFormat="1" ht="18" customHeight="1" x14ac:dyDescent="0.25">
      <c r="C110" s="6">
        <f>วันทำงาน!D6</f>
        <v>0</v>
      </c>
      <c r="E110" s="6" t="s">
        <v>79</v>
      </c>
      <c r="F110" s="243"/>
      <c r="G110" s="244"/>
      <c r="H110" s="244" t="s">
        <v>81</v>
      </c>
      <c r="I110" s="244"/>
      <c r="J110" s="244"/>
    </row>
    <row r="111" spans="1:10" s="6" customFormat="1" x14ac:dyDescent="0.25">
      <c r="C111" s="6" t="s">
        <v>77</v>
      </c>
      <c r="E111" s="6" t="s">
        <v>78</v>
      </c>
      <c r="G111" s="244"/>
      <c r="H111" s="244" t="s">
        <v>82</v>
      </c>
      <c r="I111" s="244"/>
      <c r="J111" s="244"/>
    </row>
  </sheetData>
  <sheetProtection formatCells="0" formatColumns="0" formatRows="0" insertColumns="0" insertRows="0" insertHyperlinks="0" deleteColumns="0" deleteRows="0" sort="0" autoFilter="0" pivotTables="0"/>
  <mergeCells count="10">
    <mergeCell ref="A107:D107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77" orientation="portrait" r:id="rId1"/>
  <ignoredErrors>
    <ignoredError sqref="E1 A3:D3 A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EB1DD-F148-4527-8FA3-19124E434AB5}">
  <sheetPr>
    <tabColor theme="9" tint="-0.249977111117893"/>
    <pageSetUpPr fitToPage="1"/>
  </sheetPr>
  <dimension ref="A1:M111"/>
  <sheetViews>
    <sheetView zoomScaleNormal="10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I8" sqref="I8"/>
    </sheetView>
  </sheetViews>
  <sheetFormatPr defaultColWidth="10.33203125" defaultRowHeight="13.2" x14ac:dyDescent="0.25"/>
  <cols>
    <col min="1" max="1" width="4.33203125" customWidth="1"/>
    <col min="2" max="2" width="8.5546875" customWidth="1"/>
    <col min="3" max="3" width="8.77734375" customWidth="1"/>
    <col min="4" max="4" width="29.44140625" customWidth="1"/>
    <col min="5" max="5" width="16.77734375" customWidth="1"/>
    <col min="6" max="6" width="8.77734375" bestFit="1" customWidth="1"/>
    <col min="7" max="10" width="13.77734375" style="2" customWidth="1"/>
  </cols>
  <sheetData>
    <row r="1" spans="1:13" s="4" customFormat="1" ht="21.6" customHeight="1" x14ac:dyDescent="0.3">
      <c r="A1" s="270" t="s">
        <v>0</v>
      </c>
      <c r="B1" s="270"/>
      <c r="C1" s="270"/>
      <c r="D1" s="270"/>
      <c r="E1" s="241" t="str">
        <f>IF(VALUE(วันทำงาน!$L$4)-VALUE(วันทำงาน!$E$1) &lt;65,"*** ไม่เกิน 2 เดือน","")</f>
        <v>*** ไม่เกิน 2 เดือน</v>
      </c>
      <c r="F1" s="17"/>
      <c r="G1" s="19"/>
      <c r="H1" s="19"/>
      <c r="I1" s="19"/>
      <c r="J1" s="19"/>
    </row>
    <row r="2" spans="1:13" ht="17.399999999999999" customHeight="1" x14ac:dyDescent="0.3">
      <c r="A2" s="258" t="str">
        <f>วันทำงาน!A1&amp;"                 Supervisor : "&amp;วันทำงาน!A3</f>
        <v xml:space="preserve">                 Supervisor : </v>
      </c>
      <c r="B2" s="263"/>
      <c r="C2" s="263"/>
      <c r="D2" s="263"/>
      <c r="E2" s="190"/>
      <c r="F2" s="190"/>
      <c r="G2" s="7"/>
      <c r="H2" s="7"/>
      <c r="I2" s="7"/>
      <c r="J2" s="7"/>
    </row>
    <row r="3" spans="1:13" s="255" customFormat="1" ht="27.6" customHeight="1" x14ac:dyDescent="0.25">
      <c r="A3" s="253" t="str">
        <f>"สรุปผู้ได้รับ Incentive "&amp;"(กลุ่มสินค้ายา+กลุ่มสินค้าข้าว)"&amp;" ประจำเดือน "&amp;วันทำงาน!L4</f>
        <v xml:space="preserve">สรุปผู้ได้รับ Incentive (กลุ่มสินค้ายา+กลุ่มสินค้าข้าว) ประจำเดือน </v>
      </c>
      <c r="B3" s="253"/>
      <c r="C3" s="253"/>
      <c r="D3" s="253"/>
      <c r="E3" s="253"/>
      <c r="F3" s="253"/>
      <c r="G3" s="254"/>
      <c r="H3" s="279"/>
      <c r="I3" s="279"/>
      <c r="J3" s="279"/>
    </row>
    <row r="4" spans="1:13" ht="20.399999999999999" customHeight="1" x14ac:dyDescent="0.25">
      <c r="A4" s="272" t="s">
        <v>1</v>
      </c>
      <c r="B4" s="274" t="s">
        <v>3</v>
      </c>
      <c r="C4" s="274" t="s">
        <v>16</v>
      </c>
      <c r="D4" s="272" t="s">
        <v>5</v>
      </c>
      <c r="E4" s="272" t="s">
        <v>2</v>
      </c>
      <c r="F4" s="272" t="s">
        <v>8</v>
      </c>
      <c r="G4" s="280" t="str">
        <f>"ยอดสรุป Incentive " &amp; รายละเอียดการคิด!AH4&amp;"+"&amp;รายละเอียดการคิด!AQ4</f>
        <v>ยอดสรุป Incentive กลุ่มสินค้ายา+กลุ่มสินค้าข้าว</v>
      </c>
      <c r="H4" s="281"/>
      <c r="I4" s="281"/>
      <c r="J4" s="282"/>
    </row>
    <row r="5" spans="1:13" ht="19.2" customHeight="1" x14ac:dyDescent="0.25">
      <c r="A5" s="273"/>
      <c r="B5" s="275"/>
      <c r="C5" s="275"/>
      <c r="D5" s="273"/>
      <c r="E5" s="273"/>
      <c r="F5" s="273"/>
      <c r="G5" s="230" t="s">
        <v>64</v>
      </c>
      <c r="H5" s="230" t="s">
        <v>43</v>
      </c>
      <c r="I5" s="230" t="s">
        <v>30</v>
      </c>
      <c r="J5" s="230" t="s">
        <v>4</v>
      </c>
      <c r="K5" s="11"/>
      <c r="L5" s="11"/>
      <c r="M5" s="11"/>
    </row>
    <row r="6" spans="1:13" x14ac:dyDescent="0.25">
      <c r="A6" s="1" t="str">
        <f>IF(วันทำงาน!A6&lt;&gt;"",วันทำงาน!A6,"")</f>
        <v/>
      </c>
      <c r="B6" s="1" t="str">
        <f>IF(วันทำงาน!B6&lt;&gt;"",วันทำงาน!B6,"")</f>
        <v/>
      </c>
      <c r="C6" s="1" t="str">
        <f>IF(วันทำงาน!C6&lt;&gt;"",วันทำงาน!C6,"")</f>
        <v/>
      </c>
      <c r="D6" s="3" t="str">
        <f>IF(วันทำงาน!D6&lt;&gt;"",วันทำงาน!D6,"")</f>
        <v/>
      </c>
      <c r="E6" s="91" t="str">
        <f>IF(วันทำงาน!E6&lt;&gt;"",วันทำงาน!E6,"")</f>
        <v/>
      </c>
      <c r="F6" s="1" t="str">
        <f>IF(วันทำงาน!F6&lt;&gt;"",วันทำงาน!F6,"")</f>
        <v/>
      </c>
      <c r="G6" s="15" t="str">
        <f>IF($A6="","",SUM(รายละเอียดการคิด!AN6,รายละเอียดการคิด!AW6))</f>
        <v/>
      </c>
      <c r="H6" s="15" t="str">
        <f>IF($A6="","",SUM(รายละเอียดการคิด!AO6,รายละเอียดการคิด!AX6))</f>
        <v/>
      </c>
      <c r="I6" s="15" t="str">
        <f>IF($A6="","",SUM(รายละเอียดการคิด!AP6,รายละเอียดการคิด!AY6))</f>
        <v/>
      </c>
      <c r="J6" s="231" t="str">
        <f>IF(A6="","",SUM(G6:I6))</f>
        <v/>
      </c>
    </row>
    <row r="7" spans="1:13" x14ac:dyDescent="0.25">
      <c r="A7" s="1" t="str">
        <f>IF(วันทำงาน!A7&lt;&gt;"",วันทำงาน!A7,"")</f>
        <v/>
      </c>
      <c r="B7" s="1" t="str">
        <f>IF(วันทำงาน!B7&lt;&gt;"",วันทำงาน!B7,"")</f>
        <v/>
      </c>
      <c r="C7" s="1" t="str">
        <f>IF(วันทำงาน!C7&lt;&gt;"",วันทำงาน!C7,"")</f>
        <v/>
      </c>
      <c r="D7" s="3" t="str">
        <f>IF(วันทำงาน!D7&lt;&gt;"",วันทำงาน!D7,"")</f>
        <v/>
      </c>
      <c r="E7" s="91" t="str">
        <f>IF(วันทำงาน!E7&lt;&gt;"",วันทำงาน!E7,"")</f>
        <v/>
      </c>
      <c r="F7" s="1" t="str">
        <f>IF(วันทำงาน!F7&lt;&gt;"",วันทำงาน!F7,"")</f>
        <v/>
      </c>
      <c r="G7" s="15" t="str">
        <f>IF($A7="","",SUM(รายละเอียดการคิด!AN7,รายละเอียดการคิด!AW7))</f>
        <v/>
      </c>
      <c r="H7" s="15" t="str">
        <f>IF($A7="","",SUM(รายละเอียดการคิด!AO7,รายละเอียดการคิด!AX7))</f>
        <v/>
      </c>
      <c r="I7" s="15" t="str">
        <f>IF($A7="","",SUM(รายละเอียดการคิด!AP7,รายละเอียดการคิด!AY7))</f>
        <v/>
      </c>
      <c r="J7" s="231" t="str">
        <f t="shared" ref="J7:J70" si="0">IF(A7="","",SUM(G7:I7))</f>
        <v/>
      </c>
    </row>
    <row r="8" spans="1:13" x14ac:dyDescent="0.25">
      <c r="A8" s="1" t="str">
        <f>IF(วันทำงาน!A8&lt;&gt;"",วันทำงาน!A8,"")</f>
        <v/>
      </c>
      <c r="B8" s="1" t="str">
        <f>IF(วันทำงาน!B8&lt;&gt;"",วันทำงาน!B8,"")</f>
        <v/>
      </c>
      <c r="C8" s="1" t="str">
        <f>IF(วันทำงาน!C8&lt;&gt;"",วันทำงาน!C8,"")</f>
        <v/>
      </c>
      <c r="D8" s="3" t="str">
        <f>IF(วันทำงาน!D8&lt;&gt;"",วันทำงาน!D8,"")</f>
        <v/>
      </c>
      <c r="E8" s="91" t="str">
        <f>IF(วันทำงาน!E8&lt;&gt;"",วันทำงาน!E8,"")</f>
        <v/>
      </c>
      <c r="F8" s="1" t="str">
        <f>IF(วันทำงาน!F8&lt;&gt;"",วันทำงาน!F8,"")</f>
        <v/>
      </c>
      <c r="G8" s="15" t="str">
        <f>IF($A8="","",SUM(รายละเอียดการคิด!AN8,รายละเอียดการคิด!AW8))</f>
        <v/>
      </c>
      <c r="H8" s="15" t="str">
        <f>IF($A8="","",SUM(รายละเอียดการคิด!AO8,รายละเอียดการคิด!AX8))</f>
        <v/>
      </c>
      <c r="I8" s="15" t="str">
        <f>IF($A8="","",SUM(รายละเอียดการคิด!AP8,รายละเอียดการคิด!AY8))</f>
        <v/>
      </c>
      <c r="J8" s="231" t="str">
        <f t="shared" si="0"/>
        <v/>
      </c>
    </row>
    <row r="9" spans="1:13" x14ac:dyDescent="0.25">
      <c r="A9" s="1" t="str">
        <f>IF(วันทำงาน!A9&lt;&gt;"",วันทำงาน!A9,"")</f>
        <v/>
      </c>
      <c r="B9" s="1" t="str">
        <f>IF(วันทำงาน!B9&lt;&gt;"",วันทำงาน!B9,"")</f>
        <v/>
      </c>
      <c r="C9" s="1" t="str">
        <f>IF(วันทำงาน!C9&lt;&gt;"",วันทำงาน!C9,"")</f>
        <v/>
      </c>
      <c r="D9" s="3" t="str">
        <f>IF(วันทำงาน!D9&lt;&gt;"",วันทำงาน!D9,"")</f>
        <v/>
      </c>
      <c r="E9" s="91" t="str">
        <f>IF(วันทำงาน!E9&lt;&gt;"",วันทำงาน!E9,"")</f>
        <v/>
      </c>
      <c r="F9" s="1" t="str">
        <f>IF(วันทำงาน!F9&lt;&gt;"",วันทำงาน!F9,"")</f>
        <v/>
      </c>
      <c r="G9" s="15" t="str">
        <f>IF($A9="","",SUM(รายละเอียดการคิด!AN9,รายละเอียดการคิด!AW9))</f>
        <v/>
      </c>
      <c r="H9" s="15" t="str">
        <f>IF($A9="","",SUM(รายละเอียดการคิด!AO9,รายละเอียดการคิด!AX9))</f>
        <v/>
      </c>
      <c r="I9" s="15" t="str">
        <f>IF($A9="","",SUM(รายละเอียดการคิด!AP9,รายละเอียดการคิด!AY9))</f>
        <v/>
      </c>
      <c r="J9" s="231" t="str">
        <f t="shared" si="0"/>
        <v/>
      </c>
    </row>
    <row r="10" spans="1:13" x14ac:dyDescent="0.25">
      <c r="A10" s="1" t="str">
        <f>IF(วันทำงาน!A10&lt;&gt;"",วันทำงาน!A10,"")</f>
        <v/>
      </c>
      <c r="B10" s="1" t="str">
        <f>IF(วันทำงาน!B10&lt;&gt;"",วันทำงาน!B10,"")</f>
        <v/>
      </c>
      <c r="C10" s="1" t="str">
        <f>IF(วันทำงาน!C10&lt;&gt;"",วันทำงาน!C10,"")</f>
        <v/>
      </c>
      <c r="D10" s="3" t="str">
        <f>IF(วันทำงาน!D10&lt;&gt;"",วันทำงาน!D10,"")</f>
        <v/>
      </c>
      <c r="E10" s="91" t="str">
        <f>IF(วันทำงาน!E10&lt;&gt;"",วันทำงาน!E10,"")</f>
        <v/>
      </c>
      <c r="F10" s="1" t="str">
        <f>IF(วันทำงาน!F10&lt;&gt;"",วันทำงาน!F10,"")</f>
        <v/>
      </c>
      <c r="G10" s="15" t="str">
        <f>IF($A10="","",SUM(รายละเอียดการคิด!AN10,รายละเอียดการคิด!AW10))</f>
        <v/>
      </c>
      <c r="H10" s="15" t="str">
        <f>IF($A10="","",SUM(รายละเอียดการคิด!AO10,รายละเอียดการคิด!AX10))</f>
        <v/>
      </c>
      <c r="I10" s="15" t="str">
        <f>IF($A10="","",SUM(รายละเอียดการคิด!AP10,รายละเอียดการคิด!AY10))</f>
        <v/>
      </c>
      <c r="J10" s="231" t="str">
        <f t="shared" si="0"/>
        <v/>
      </c>
    </row>
    <row r="11" spans="1:13" x14ac:dyDescent="0.25">
      <c r="A11" s="1" t="str">
        <f>IF(วันทำงาน!A11&lt;&gt;"",วันทำงาน!A11,"")</f>
        <v/>
      </c>
      <c r="B11" s="1" t="str">
        <f>IF(วันทำงาน!B11&lt;&gt;"",วันทำงาน!B11,"")</f>
        <v/>
      </c>
      <c r="C11" s="1" t="str">
        <f>IF(วันทำงาน!C11&lt;&gt;"",วันทำงาน!C11,"")</f>
        <v/>
      </c>
      <c r="D11" s="3" t="str">
        <f>IF(วันทำงาน!D11&lt;&gt;"",วันทำงาน!D11,"")</f>
        <v/>
      </c>
      <c r="E11" s="91" t="str">
        <f>IF(วันทำงาน!E11&lt;&gt;"",วันทำงาน!E11,"")</f>
        <v/>
      </c>
      <c r="F11" s="1" t="str">
        <f>IF(วันทำงาน!F11&lt;&gt;"",วันทำงาน!F11,"")</f>
        <v/>
      </c>
      <c r="G11" s="15" t="str">
        <f>IF($A11="","",SUM(รายละเอียดการคิด!AN11,รายละเอียดการคิด!AW11))</f>
        <v/>
      </c>
      <c r="H11" s="15" t="str">
        <f>IF($A11="","",SUM(รายละเอียดการคิด!AO11,รายละเอียดการคิด!AX11))</f>
        <v/>
      </c>
      <c r="I11" s="15" t="str">
        <f>IF($A11="","",SUM(รายละเอียดการคิด!AP11,รายละเอียดการคิด!AY11))</f>
        <v/>
      </c>
      <c r="J11" s="231" t="str">
        <f t="shared" si="0"/>
        <v/>
      </c>
    </row>
    <row r="12" spans="1:13" x14ac:dyDescent="0.25">
      <c r="A12" s="1" t="str">
        <f>IF(วันทำงาน!A12&lt;&gt;"",วันทำงาน!A12,"")</f>
        <v/>
      </c>
      <c r="B12" s="1" t="str">
        <f>IF(วันทำงาน!B12&lt;&gt;"",วันทำงาน!B12,"")</f>
        <v/>
      </c>
      <c r="C12" s="1" t="str">
        <f>IF(วันทำงาน!C12&lt;&gt;"",วันทำงาน!C12,"")</f>
        <v/>
      </c>
      <c r="D12" s="3" t="str">
        <f>IF(วันทำงาน!D12&lt;&gt;"",วันทำงาน!D12,"")</f>
        <v/>
      </c>
      <c r="E12" s="91" t="str">
        <f>IF(วันทำงาน!E12&lt;&gt;"",วันทำงาน!E12,"")</f>
        <v/>
      </c>
      <c r="F12" s="1" t="str">
        <f>IF(วันทำงาน!F12&lt;&gt;"",วันทำงาน!F12,"")</f>
        <v/>
      </c>
      <c r="G12" s="15" t="str">
        <f>IF($A12="","",SUM(รายละเอียดการคิด!AN12,รายละเอียดการคิด!AW12))</f>
        <v/>
      </c>
      <c r="H12" s="15" t="str">
        <f>IF($A12="","",SUM(รายละเอียดการคิด!AO12,รายละเอียดการคิด!AX12))</f>
        <v/>
      </c>
      <c r="I12" s="15" t="str">
        <f>IF($A12="","",SUM(รายละเอียดการคิด!AP12,รายละเอียดการคิด!AY12))</f>
        <v/>
      </c>
      <c r="J12" s="231" t="str">
        <f t="shared" si="0"/>
        <v/>
      </c>
    </row>
    <row r="13" spans="1:13" x14ac:dyDescent="0.25">
      <c r="A13" s="1" t="str">
        <f>IF(วันทำงาน!A13&lt;&gt;"",วันทำงาน!A13,"")</f>
        <v/>
      </c>
      <c r="B13" s="1" t="str">
        <f>IF(วันทำงาน!B13&lt;&gt;"",วันทำงาน!B13,"")</f>
        <v/>
      </c>
      <c r="C13" s="1" t="str">
        <f>IF(วันทำงาน!C13&lt;&gt;"",วันทำงาน!C13,"")</f>
        <v/>
      </c>
      <c r="D13" s="3" t="str">
        <f>IF(วันทำงาน!D13&lt;&gt;"",วันทำงาน!D13,"")</f>
        <v/>
      </c>
      <c r="E13" s="91" t="str">
        <f>IF(วันทำงาน!E13&lt;&gt;"",วันทำงาน!E13,"")</f>
        <v/>
      </c>
      <c r="F13" s="1" t="str">
        <f>IF(วันทำงาน!F13&lt;&gt;"",วันทำงาน!F13,"")</f>
        <v/>
      </c>
      <c r="G13" s="15" t="str">
        <f>IF($A13="","",SUM(รายละเอียดการคิด!AN13,รายละเอียดการคิด!AW13))</f>
        <v/>
      </c>
      <c r="H13" s="15" t="str">
        <f>IF($A13="","",SUM(รายละเอียดการคิด!AO13,รายละเอียดการคิด!AX13))</f>
        <v/>
      </c>
      <c r="I13" s="15" t="str">
        <f>IF($A13="","",SUM(รายละเอียดการคิด!AP13,รายละเอียดการคิด!AY13))</f>
        <v/>
      </c>
      <c r="J13" s="231" t="str">
        <f t="shared" si="0"/>
        <v/>
      </c>
    </row>
    <row r="14" spans="1:13" x14ac:dyDescent="0.25">
      <c r="A14" s="1" t="str">
        <f>IF(วันทำงาน!A14&lt;&gt;"",วันทำงาน!A14,"")</f>
        <v/>
      </c>
      <c r="B14" s="1" t="str">
        <f>IF(วันทำงาน!B14&lt;&gt;"",วันทำงาน!B14,"")</f>
        <v/>
      </c>
      <c r="C14" s="1" t="str">
        <f>IF(วันทำงาน!C14&lt;&gt;"",วันทำงาน!C14,"")</f>
        <v/>
      </c>
      <c r="D14" s="3" t="str">
        <f>IF(วันทำงาน!D14&lt;&gt;"",วันทำงาน!D14,"")</f>
        <v/>
      </c>
      <c r="E14" s="91" t="str">
        <f>IF(วันทำงาน!E14&lt;&gt;"",วันทำงาน!E14,"")</f>
        <v/>
      </c>
      <c r="F14" s="1" t="str">
        <f>IF(วันทำงาน!F14&lt;&gt;"",วันทำงาน!F14,"")</f>
        <v/>
      </c>
      <c r="G14" s="15" t="str">
        <f>IF($A14="","",SUM(รายละเอียดการคิด!AN14,รายละเอียดการคิด!AW14))</f>
        <v/>
      </c>
      <c r="H14" s="15" t="str">
        <f>IF($A14="","",SUM(รายละเอียดการคิด!AO14,รายละเอียดการคิด!AX14))</f>
        <v/>
      </c>
      <c r="I14" s="15" t="str">
        <f>IF($A14="","",SUM(รายละเอียดการคิด!AP14,รายละเอียดการคิด!AY14))</f>
        <v/>
      </c>
      <c r="J14" s="231" t="str">
        <f t="shared" si="0"/>
        <v/>
      </c>
    </row>
    <row r="15" spans="1:13" x14ac:dyDescent="0.25">
      <c r="A15" s="1" t="str">
        <f>IF(วันทำงาน!A15&lt;&gt;"",วันทำงาน!A15,"")</f>
        <v/>
      </c>
      <c r="B15" s="1" t="str">
        <f>IF(วันทำงาน!B15&lt;&gt;"",วันทำงาน!B15,"")</f>
        <v/>
      </c>
      <c r="C15" s="1" t="str">
        <f>IF(วันทำงาน!C15&lt;&gt;"",วันทำงาน!C15,"")</f>
        <v/>
      </c>
      <c r="D15" s="3" t="str">
        <f>IF(วันทำงาน!D15&lt;&gt;"",วันทำงาน!D15,"")</f>
        <v/>
      </c>
      <c r="E15" s="91" t="str">
        <f>IF(วันทำงาน!E15&lt;&gt;"",วันทำงาน!E15,"")</f>
        <v/>
      </c>
      <c r="F15" s="1" t="str">
        <f>IF(วันทำงาน!F15&lt;&gt;"",วันทำงาน!F15,"")</f>
        <v/>
      </c>
      <c r="G15" s="15" t="str">
        <f>IF($A15="","",SUM(รายละเอียดการคิด!AN15,รายละเอียดการคิด!AW15))</f>
        <v/>
      </c>
      <c r="H15" s="15" t="str">
        <f>IF($A15="","",SUM(รายละเอียดการคิด!AO15,รายละเอียดการคิด!AX15))</f>
        <v/>
      </c>
      <c r="I15" s="15" t="str">
        <f>IF($A15="","",SUM(รายละเอียดการคิด!AP15,รายละเอียดการคิด!AY15))</f>
        <v/>
      </c>
      <c r="J15" s="231" t="str">
        <f t="shared" si="0"/>
        <v/>
      </c>
    </row>
    <row r="16" spans="1:13" x14ac:dyDescent="0.25">
      <c r="A16" s="1" t="str">
        <f>IF(วันทำงาน!A16&lt;&gt;"",วันทำงาน!A16,"")</f>
        <v/>
      </c>
      <c r="B16" s="1" t="str">
        <f>IF(วันทำงาน!B16&lt;&gt;"",วันทำงาน!B16,"")</f>
        <v/>
      </c>
      <c r="C16" s="1" t="str">
        <f>IF(วันทำงาน!C16&lt;&gt;"",วันทำงาน!C16,"")</f>
        <v/>
      </c>
      <c r="D16" s="3" t="str">
        <f>IF(วันทำงาน!D16&lt;&gt;"",วันทำงาน!D16,"")</f>
        <v/>
      </c>
      <c r="E16" s="91" t="str">
        <f>IF(วันทำงาน!E16&lt;&gt;"",วันทำงาน!E16,"")</f>
        <v/>
      </c>
      <c r="F16" s="1" t="str">
        <f>IF(วันทำงาน!F16&lt;&gt;"",วันทำงาน!F16,"")</f>
        <v/>
      </c>
      <c r="G16" s="15" t="str">
        <f>IF($A16="","",SUM(รายละเอียดการคิด!AN16,รายละเอียดการคิด!AW16))</f>
        <v/>
      </c>
      <c r="H16" s="15" t="str">
        <f>IF($A16="","",SUM(รายละเอียดการคิด!AO16,รายละเอียดการคิด!AX16))</f>
        <v/>
      </c>
      <c r="I16" s="15" t="str">
        <f>IF($A16="","",SUM(รายละเอียดการคิด!AP16,รายละเอียดการคิด!AY16))</f>
        <v/>
      </c>
      <c r="J16" s="231" t="str">
        <f t="shared" si="0"/>
        <v/>
      </c>
    </row>
    <row r="17" spans="1:10" x14ac:dyDescent="0.25">
      <c r="A17" s="1" t="str">
        <f>IF(วันทำงาน!A17&lt;&gt;"",วันทำงาน!A17,"")</f>
        <v/>
      </c>
      <c r="B17" s="1" t="str">
        <f>IF(วันทำงาน!B17&lt;&gt;"",วันทำงาน!B17,"")</f>
        <v/>
      </c>
      <c r="C17" s="1" t="str">
        <f>IF(วันทำงาน!C17&lt;&gt;"",วันทำงาน!C17,"")</f>
        <v/>
      </c>
      <c r="D17" s="3" t="str">
        <f>IF(วันทำงาน!D17&lt;&gt;"",วันทำงาน!D17,"")</f>
        <v/>
      </c>
      <c r="E17" s="91" t="str">
        <f>IF(วันทำงาน!E17&lt;&gt;"",วันทำงาน!E17,"")</f>
        <v/>
      </c>
      <c r="F17" s="1" t="str">
        <f>IF(วันทำงาน!F17&lt;&gt;"",วันทำงาน!F17,"")</f>
        <v/>
      </c>
      <c r="G17" s="15" t="str">
        <f>IF($A17="","",SUM(รายละเอียดการคิด!AN17,รายละเอียดการคิด!AW17))</f>
        <v/>
      </c>
      <c r="H17" s="15" t="str">
        <f>IF($A17="","",SUM(รายละเอียดการคิด!AO17,รายละเอียดการคิด!AX17))</f>
        <v/>
      </c>
      <c r="I17" s="15" t="str">
        <f>IF($A17="","",SUM(รายละเอียดการคิด!AP17,รายละเอียดการคิด!AY17))</f>
        <v/>
      </c>
      <c r="J17" s="231" t="str">
        <f t="shared" si="0"/>
        <v/>
      </c>
    </row>
    <row r="18" spans="1:10" x14ac:dyDescent="0.25">
      <c r="A18" s="1" t="str">
        <f>IF(วันทำงาน!A18&lt;&gt;"",วันทำงาน!A18,"")</f>
        <v/>
      </c>
      <c r="B18" s="1" t="str">
        <f>IF(วันทำงาน!B18&lt;&gt;"",วันทำงาน!B18,"")</f>
        <v/>
      </c>
      <c r="C18" s="1" t="str">
        <f>IF(วันทำงาน!C18&lt;&gt;"",วันทำงาน!C18,"")</f>
        <v/>
      </c>
      <c r="D18" s="3" t="str">
        <f>IF(วันทำงาน!D18&lt;&gt;"",วันทำงาน!D18,"")</f>
        <v/>
      </c>
      <c r="E18" s="91" t="str">
        <f>IF(วันทำงาน!E18&lt;&gt;"",วันทำงาน!E18,"")</f>
        <v/>
      </c>
      <c r="F18" s="1" t="str">
        <f>IF(วันทำงาน!F18&lt;&gt;"",วันทำงาน!F18,"")</f>
        <v/>
      </c>
      <c r="G18" s="15" t="str">
        <f>IF($A18="","",SUM(รายละเอียดการคิด!AN18,รายละเอียดการคิด!AW18))</f>
        <v/>
      </c>
      <c r="H18" s="15" t="str">
        <f>IF($A18="","",SUM(รายละเอียดการคิด!AO18,รายละเอียดการคิด!AX18))</f>
        <v/>
      </c>
      <c r="I18" s="15" t="str">
        <f>IF($A18="","",SUM(รายละเอียดการคิด!AP18,รายละเอียดการคิด!AY18))</f>
        <v/>
      </c>
      <c r="J18" s="231" t="str">
        <f t="shared" si="0"/>
        <v/>
      </c>
    </row>
    <row r="19" spans="1:10" x14ac:dyDescent="0.25">
      <c r="A19" s="1" t="str">
        <f>IF(วันทำงาน!A19&lt;&gt;"",วันทำงาน!A19,"")</f>
        <v/>
      </c>
      <c r="B19" s="1" t="str">
        <f>IF(วันทำงาน!B19&lt;&gt;"",วันทำงาน!B19,"")</f>
        <v/>
      </c>
      <c r="C19" s="1" t="str">
        <f>IF(วันทำงาน!C19&lt;&gt;"",วันทำงาน!C19,"")</f>
        <v/>
      </c>
      <c r="D19" s="3" t="str">
        <f>IF(วันทำงาน!D19&lt;&gt;"",วันทำงาน!D19,"")</f>
        <v/>
      </c>
      <c r="E19" s="91" t="str">
        <f>IF(วันทำงาน!E19&lt;&gt;"",วันทำงาน!E19,"")</f>
        <v/>
      </c>
      <c r="F19" s="1" t="str">
        <f>IF(วันทำงาน!F19&lt;&gt;"",วันทำงาน!F19,"")</f>
        <v/>
      </c>
      <c r="G19" s="15" t="str">
        <f>IF($A19="","",SUM(รายละเอียดการคิด!AN19,รายละเอียดการคิด!AW19))</f>
        <v/>
      </c>
      <c r="H19" s="15" t="str">
        <f>IF($A19="","",SUM(รายละเอียดการคิด!AO19,รายละเอียดการคิด!AX19))</f>
        <v/>
      </c>
      <c r="I19" s="15" t="str">
        <f>IF($A19="","",SUM(รายละเอียดการคิด!AP19,รายละเอียดการคิด!AY19))</f>
        <v/>
      </c>
      <c r="J19" s="231" t="str">
        <f t="shared" si="0"/>
        <v/>
      </c>
    </row>
    <row r="20" spans="1:10" x14ac:dyDescent="0.25">
      <c r="A20" s="1" t="str">
        <f>IF(วันทำงาน!A20&lt;&gt;"",วันทำงาน!A20,"")</f>
        <v/>
      </c>
      <c r="B20" s="1" t="str">
        <f>IF(วันทำงาน!B20&lt;&gt;"",วันทำงาน!B20,"")</f>
        <v/>
      </c>
      <c r="C20" s="1" t="str">
        <f>IF(วันทำงาน!C20&lt;&gt;"",วันทำงาน!C20,"")</f>
        <v/>
      </c>
      <c r="D20" s="3" t="str">
        <f>IF(วันทำงาน!D20&lt;&gt;"",วันทำงาน!D20,"")</f>
        <v/>
      </c>
      <c r="E20" s="91" t="str">
        <f>IF(วันทำงาน!E20&lt;&gt;"",วันทำงาน!E20,"")</f>
        <v/>
      </c>
      <c r="F20" s="1" t="str">
        <f>IF(วันทำงาน!F20&lt;&gt;"",วันทำงาน!F20,"")</f>
        <v/>
      </c>
      <c r="G20" s="15" t="str">
        <f>IF($A20="","",SUM(รายละเอียดการคิด!AN20,รายละเอียดการคิด!AW20))</f>
        <v/>
      </c>
      <c r="H20" s="15" t="str">
        <f>IF($A20="","",SUM(รายละเอียดการคิด!AO20,รายละเอียดการคิด!AX20))</f>
        <v/>
      </c>
      <c r="I20" s="15" t="str">
        <f>IF($A20="","",SUM(รายละเอียดการคิด!AP20,รายละเอียดการคิด!AY20))</f>
        <v/>
      </c>
      <c r="J20" s="231" t="str">
        <f t="shared" si="0"/>
        <v/>
      </c>
    </row>
    <row r="21" spans="1:10" x14ac:dyDescent="0.25">
      <c r="A21" s="1" t="str">
        <f>IF(วันทำงาน!A21&lt;&gt;"",วันทำงาน!A21,"")</f>
        <v/>
      </c>
      <c r="B21" s="1" t="str">
        <f>IF(วันทำงาน!B21&lt;&gt;"",วันทำงาน!B21,"")</f>
        <v/>
      </c>
      <c r="C21" s="1" t="str">
        <f>IF(วันทำงาน!C21&lt;&gt;"",วันทำงาน!C21,"")</f>
        <v/>
      </c>
      <c r="D21" s="3" t="str">
        <f>IF(วันทำงาน!D21&lt;&gt;"",วันทำงาน!D21,"")</f>
        <v/>
      </c>
      <c r="E21" s="91" t="str">
        <f>IF(วันทำงาน!E21&lt;&gt;"",วันทำงาน!E21,"")</f>
        <v/>
      </c>
      <c r="F21" s="1" t="str">
        <f>IF(วันทำงาน!F21&lt;&gt;"",วันทำงาน!F21,"")</f>
        <v/>
      </c>
      <c r="G21" s="15" t="str">
        <f>IF($A21="","",SUM(รายละเอียดการคิด!AN21,รายละเอียดการคิด!AW21))</f>
        <v/>
      </c>
      <c r="H21" s="15" t="str">
        <f>IF($A21="","",SUM(รายละเอียดการคิด!AO21,รายละเอียดการคิด!AX21))</f>
        <v/>
      </c>
      <c r="I21" s="15" t="str">
        <f>IF($A21="","",SUM(รายละเอียดการคิด!AP21,รายละเอียดการคิด!AY21))</f>
        <v/>
      </c>
      <c r="J21" s="231" t="str">
        <f t="shared" si="0"/>
        <v/>
      </c>
    </row>
    <row r="22" spans="1:10" x14ac:dyDescent="0.25">
      <c r="A22" s="1" t="str">
        <f>IF(วันทำงาน!A22&lt;&gt;"",วันทำงาน!A22,"")</f>
        <v/>
      </c>
      <c r="B22" s="1" t="str">
        <f>IF(วันทำงาน!B22&lt;&gt;"",วันทำงาน!B22,"")</f>
        <v/>
      </c>
      <c r="C22" s="1" t="str">
        <f>IF(วันทำงาน!C22&lt;&gt;"",วันทำงาน!C22,"")</f>
        <v/>
      </c>
      <c r="D22" s="3" t="str">
        <f>IF(วันทำงาน!D22&lt;&gt;"",วันทำงาน!D22,"")</f>
        <v/>
      </c>
      <c r="E22" s="91" t="str">
        <f>IF(วันทำงาน!E22&lt;&gt;"",วันทำงาน!E22,"")</f>
        <v/>
      </c>
      <c r="F22" s="1" t="str">
        <f>IF(วันทำงาน!F22&lt;&gt;"",วันทำงาน!F22,"")</f>
        <v/>
      </c>
      <c r="G22" s="15" t="str">
        <f>IF($A22="","",SUM(รายละเอียดการคิด!AN22,รายละเอียดการคิด!AW22))</f>
        <v/>
      </c>
      <c r="H22" s="15" t="str">
        <f>IF($A22="","",SUM(รายละเอียดการคิด!AO22,รายละเอียดการคิด!AX22))</f>
        <v/>
      </c>
      <c r="I22" s="15" t="str">
        <f>IF($A22="","",SUM(รายละเอียดการคิด!AP22,รายละเอียดการคิด!AY22))</f>
        <v/>
      </c>
      <c r="J22" s="231" t="str">
        <f t="shared" si="0"/>
        <v/>
      </c>
    </row>
    <row r="23" spans="1:10" x14ac:dyDescent="0.25">
      <c r="A23" s="1" t="str">
        <f>IF(วันทำงาน!A23&lt;&gt;"",วันทำงาน!A23,"")</f>
        <v/>
      </c>
      <c r="B23" s="1" t="str">
        <f>IF(วันทำงาน!B23&lt;&gt;"",วันทำงาน!B23,"")</f>
        <v/>
      </c>
      <c r="C23" s="1" t="str">
        <f>IF(วันทำงาน!C23&lt;&gt;"",วันทำงาน!C23,"")</f>
        <v/>
      </c>
      <c r="D23" s="3" t="str">
        <f>IF(วันทำงาน!D23&lt;&gt;"",วันทำงาน!D23,"")</f>
        <v/>
      </c>
      <c r="E23" s="91" t="str">
        <f>IF(วันทำงาน!E23&lt;&gt;"",วันทำงาน!E23,"")</f>
        <v/>
      </c>
      <c r="F23" s="1" t="str">
        <f>IF(วันทำงาน!F23&lt;&gt;"",วันทำงาน!F23,"")</f>
        <v/>
      </c>
      <c r="G23" s="15" t="str">
        <f>IF($A23="","",SUM(รายละเอียดการคิด!AN23,รายละเอียดการคิด!AW23))</f>
        <v/>
      </c>
      <c r="H23" s="15" t="str">
        <f>IF($A23="","",SUM(รายละเอียดการคิด!AO23,รายละเอียดการคิด!AX23))</f>
        <v/>
      </c>
      <c r="I23" s="15" t="str">
        <f>IF($A23="","",SUM(รายละเอียดการคิด!AP23,รายละเอียดการคิด!AY23))</f>
        <v/>
      </c>
      <c r="J23" s="231" t="str">
        <f t="shared" si="0"/>
        <v/>
      </c>
    </row>
    <row r="24" spans="1:10" x14ac:dyDescent="0.25">
      <c r="A24" s="1" t="str">
        <f>IF(วันทำงาน!A24&lt;&gt;"",วันทำงาน!A24,"")</f>
        <v/>
      </c>
      <c r="B24" s="1" t="str">
        <f>IF(วันทำงาน!B24&lt;&gt;"",วันทำงาน!B24,"")</f>
        <v/>
      </c>
      <c r="C24" s="1" t="str">
        <f>IF(วันทำงาน!C24&lt;&gt;"",วันทำงาน!C24,"")</f>
        <v/>
      </c>
      <c r="D24" s="3" t="str">
        <f>IF(วันทำงาน!D24&lt;&gt;"",วันทำงาน!D24,"")</f>
        <v/>
      </c>
      <c r="E24" s="91" t="str">
        <f>IF(วันทำงาน!E24&lt;&gt;"",วันทำงาน!E24,"")</f>
        <v/>
      </c>
      <c r="F24" s="1" t="str">
        <f>IF(วันทำงาน!F24&lt;&gt;"",วันทำงาน!F24,"")</f>
        <v/>
      </c>
      <c r="G24" s="15" t="str">
        <f>IF($A24="","",SUM(รายละเอียดการคิด!AN24,รายละเอียดการคิด!AW24))</f>
        <v/>
      </c>
      <c r="H24" s="15" t="str">
        <f>IF($A24="","",SUM(รายละเอียดการคิด!AO24,รายละเอียดการคิด!AX24))</f>
        <v/>
      </c>
      <c r="I24" s="15" t="str">
        <f>IF($A24="","",SUM(รายละเอียดการคิด!AP24,รายละเอียดการคิด!AY24))</f>
        <v/>
      </c>
      <c r="J24" s="231" t="str">
        <f t="shared" si="0"/>
        <v/>
      </c>
    </row>
    <row r="25" spans="1:10" x14ac:dyDescent="0.25">
      <c r="A25" s="1" t="str">
        <f>IF(วันทำงาน!A25&lt;&gt;"",วันทำงาน!A25,"")</f>
        <v/>
      </c>
      <c r="B25" s="1" t="str">
        <f>IF(วันทำงาน!B25&lt;&gt;"",วันทำงาน!B25,"")</f>
        <v/>
      </c>
      <c r="C25" s="1" t="str">
        <f>IF(วันทำงาน!C25&lt;&gt;"",วันทำงาน!C25,"")</f>
        <v/>
      </c>
      <c r="D25" s="3" t="str">
        <f>IF(วันทำงาน!D25&lt;&gt;"",วันทำงาน!D25,"")</f>
        <v/>
      </c>
      <c r="E25" s="91" t="str">
        <f>IF(วันทำงาน!E25&lt;&gt;"",วันทำงาน!E25,"")</f>
        <v/>
      </c>
      <c r="F25" s="1" t="str">
        <f>IF(วันทำงาน!F25&lt;&gt;"",วันทำงาน!F25,"")</f>
        <v/>
      </c>
      <c r="G25" s="15" t="str">
        <f>IF($A25="","",SUM(รายละเอียดการคิด!AN25,รายละเอียดการคิด!AW25))</f>
        <v/>
      </c>
      <c r="H25" s="15" t="str">
        <f>IF($A25="","",SUM(รายละเอียดการคิด!AO25,รายละเอียดการคิด!AX25))</f>
        <v/>
      </c>
      <c r="I25" s="15" t="str">
        <f>IF($A25="","",SUM(รายละเอียดการคิด!AP25,รายละเอียดการคิด!AY25))</f>
        <v/>
      </c>
      <c r="J25" s="231" t="str">
        <f t="shared" si="0"/>
        <v/>
      </c>
    </row>
    <row r="26" spans="1:10" x14ac:dyDescent="0.25">
      <c r="A26" s="1" t="str">
        <f>IF(วันทำงาน!A26&lt;&gt;"",วันทำงาน!A26,"")</f>
        <v/>
      </c>
      <c r="B26" s="1" t="str">
        <f>IF(วันทำงาน!B26&lt;&gt;"",วันทำงาน!B26,"")</f>
        <v/>
      </c>
      <c r="C26" s="1" t="str">
        <f>IF(วันทำงาน!C26&lt;&gt;"",วันทำงาน!C26,"")</f>
        <v/>
      </c>
      <c r="D26" s="3" t="str">
        <f>IF(วันทำงาน!D26&lt;&gt;"",วันทำงาน!D26,"")</f>
        <v/>
      </c>
      <c r="E26" s="91" t="str">
        <f>IF(วันทำงาน!E26&lt;&gt;"",วันทำงาน!E26,"")</f>
        <v/>
      </c>
      <c r="F26" s="1" t="str">
        <f>IF(วันทำงาน!F26&lt;&gt;"",วันทำงาน!F26,"")</f>
        <v/>
      </c>
      <c r="G26" s="15" t="str">
        <f>IF($A26="","",SUM(รายละเอียดการคิด!AN26,รายละเอียดการคิด!AW26))</f>
        <v/>
      </c>
      <c r="H26" s="15" t="str">
        <f>IF($A26="","",SUM(รายละเอียดการคิด!AO26,รายละเอียดการคิด!AX26))</f>
        <v/>
      </c>
      <c r="I26" s="15" t="str">
        <f>IF($A26="","",SUM(รายละเอียดการคิด!AP26,รายละเอียดการคิด!AY26))</f>
        <v/>
      </c>
      <c r="J26" s="231" t="str">
        <f t="shared" si="0"/>
        <v/>
      </c>
    </row>
    <row r="27" spans="1:10" x14ac:dyDescent="0.25">
      <c r="A27" s="1" t="str">
        <f>IF(วันทำงาน!A27&lt;&gt;"",วันทำงาน!A27,"")</f>
        <v/>
      </c>
      <c r="B27" s="1" t="str">
        <f>IF(วันทำงาน!B27&lt;&gt;"",วันทำงาน!B27,"")</f>
        <v/>
      </c>
      <c r="C27" s="1" t="str">
        <f>IF(วันทำงาน!C27&lt;&gt;"",วันทำงาน!C27,"")</f>
        <v/>
      </c>
      <c r="D27" s="3" t="str">
        <f>IF(วันทำงาน!D27&lt;&gt;"",วันทำงาน!D27,"")</f>
        <v/>
      </c>
      <c r="E27" s="91" t="str">
        <f>IF(วันทำงาน!E27&lt;&gt;"",วันทำงาน!E27,"")</f>
        <v/>
      </c>
      <c r="F27" s="1" t="str">
        <f>IF(วันทำงาน!F27&lt;&gt;"",วันทำงาน!F27,"")</f>
        <v/>
      </c>
      <c r="G27" s="15" t="str">
        <f>IF($A27="","",SUM(รายละเอียดการคิด!AN27,รายละเอียดการคิด!AW27))</f>
        <v/>
      </c>
      <c r="H27" s="15" t="str">
        <f>IF($A27="","",SUM(รายละเอียดการคิด!AO27,รายละเอียดการคิด!AX27))</f>
        <v/>
      </c>
      <c r="I27" s="15" t="str">
        <f>IF($A27="","",SUM(รายละเอียดการคิด!AP27,รายละเอียดการคิด!AY27))</f>
        <v/>
      </c>
      <c r="J27" s="231" t="str">
        <f t="shared" si="0"/>
        <v/>
      </c>
    </row>
    <row r="28" spans="1:10" x14ac:dyDescent="0.25">
      <c r="A28" s="1" t="str">
        <f>IF(วันทำงาน!A28&lt;&gt;"",วันทำงาน!A28,"")</f>
        <v/>
      </c>
      <c r="B28" s="1" t="str">
        <f>IF(วันทำงาน!B28&lt;&gt;"",วันทำงาน!B28,"")</f>
        <v/>
      </c>
      <c r="C28" s="1" t="str">
        <f>IF(วันทำงาน!C28&lt;&gt;"",วันทำงาน!C28,"")</f>
        <v/>
      </c>
      <c r="D28" s="3" t="str">
        <f>IF(วันทำงาน!D28&lt;&gt;"",วันทำงาน!D28,"")</f>
        <v/>
      </c>
      <c r="E28" s="91" t="str">
        <f>IF(วันทำงาน!E28&lt;&gt;"",วันทำงาน!E28,"")</f>
        <v/>
      </c>
      <c r="F28" s="1" t="str">
        <f>IF(วันทำงาน!F28&lt;&gt;"",วันทำงาน!F28,"")</f>
        <v/>
      </c>
      <c r="G28" s="15" t="str">
        <f>IF($A28="","",SUM(รายละเอียดการคิด!AN28,รายละเอียดการคิด!AW28))</f>
        <v/>
      </c>
      <c r="H28" s="15" t="str">
        <f>IF($A28="","",SUM(รายละเอียดการคิด!AO28,รายละเอียดการคิด!AX28))</f>
        <v/>
      </c>
      <c r="I28" s="15" t="str">
        <f>IF($A28="","",SUM(รายละเอียดการคิด!AP28,รายละเอียดการคิด!AY28))</f>
        <v/>
      </c>
      <c r="J28" s="231" t="str">
        <f t="shared" si="0"/>
        <v/>
      </c>
    </row>
    <row r="29" spans="1:10" x14ac:dyDescent="0.25">
      <c r="A29" s="1" t="str">
        <f>IF(วันทำงาน!A29&lt;&gt;"",วันทำงาน!A29,"")</f>
        <v/>
      </c>
      <c r="B29" s="1" t="str">
        <f>IF(วันทำงาน!B29&lt;&gt;"",วันทำงาน!B29,"")</f>
        <v/>
      </c>
      <c r="C29" s="1" t="str">
        <f>IF(วันทำงาน!C29&lt;&gt;"",วันทำงาน!C29,"")</f>
        <v/>
      </c>
      <c r="D29" s="3" t="str">
        <f>IF(วันทำงาน!D29&lt;&gt;"",วันทำงาน!D29,"")</f>
        <v/>
      </c>
      <c r="E29" s="91" t="str">
        <f>IF(วันทำงาน!E29&lt;&gt;"",วันทำงาน!E29,"")</f>
        <v/>
      </c>
      <c r="F29" s="1" t="str">
        <f>IF(วันทำงาน!F29&lt;&gt;"",วันทำงาน!F29,"")</f>
        <v/>
      </c>
      <c r="G29" s="15" t="str">
        <f>IF($A29="","",SUM(รายละเอียดการคิด!AN29,รายละเอียดการคิด!AW29))</f>
        <v/>
      </c>
      <c r="H29" s="15" t="str">
        <f>IF($A29="","",SUM(รายละเอียดการคิด!AO29,รายละเอียดการคิด!AX29))</f>
        <v/>
      </c>
      <c r="I29" s="15" t="str">
        <f>IF($A29="","",SUM(รายละเอียดการคิด!AP29,รายละเอียดการคิด!AY29))</f>
        <v/>
      </c>
      <c r="J29" s="231" t="str">
        <f t="shared" si="0"/>
        <v/>
      </c>
    </row>
    <row r="30" spans="1:10" x14ac:dyDescent="0.25">
      <c r="A30" s="1" t="str">
        <f>IF(วันทำงาน!A30&lt;&gt;"",วันทำงาน!A30,"")</f>
        <v/>
      </c>
      <c r="B30" s="1" t="str">
        <f>IF(วันทำงาน!B30&lt;&gt;"",วันทำงาน!B30,"")</f>
        <v/>
      </c>
      <c r="C30" s="1" t="str">
        <f>IF(วันทำงาน!C30&lt;&gt;"",วันทำงาน!C30,"")</f>
        <v/>
      </c>
      <c r="D30" s="3" t="str">
        <f>IF(วันทำงาน!D30&lt;&gt;"",วันทำงาน!D30,"")</f>
        <v/>
      </c>
      <c r="E30" s="91" t="str">
        <f>IF(วันทำงาน!E30&lt;&gt;"",วันทำงาน!E30,"")</f>
        <v/>
      </c>
      <c r="F30" s="1" t="str">
        <f>IF(วันทำงาน!F30&lt;&gt;"",วันทำงาน!F30,"")</f>
        <v/>
      </c>
      <c r="G30" s="15" t="str">
        <f>IF($A30="","",SUM(รายละเอียดการคิด!AN30,รายละเอียดการคิด!AW30))</f>
        <v/>
      </c>
      <c r="H30" s="15" t="str">
        <f>IF($A30="","",SUM(รายละเอียดการคิด!AO30,รายละเอียดการคิด!AX30))</f>
        <v/>
      </c>
      <c r="I30" s="15" t="str">
        <f>IF($A30="","",SUM(รายละเอียดการคิด!AP30,รายละเอียดการคิด!AY30))</f>
        <v/>
      </c>
      <c r="J30" s="231" t="str">
        <f t="shared" si="0"/>
        <v/>
      </c>
    </row>
    <row r="31" spans="1:10" x14ac:dyDescent="0.25">
      <c r="A31" s="1" t="str">
        <f>IF(วันทำงาน!A31&lt;&gt;"",วันทำงาน!A31,"")</f>
        <v/>
      </c>
      <c r="B31" s="1" t="str">
        <f>IF(วันทำงาน!B31&lt;&gt;"",วันทำงาน!B31,"")</f>
        <v/>
      </c>
      <c r="C31" s="1" t="str">
        <f>IF(วันทำงาน!C31&lt;&gt;"",วันทำงาน!C31,"")</f>
        <v/>
      </c>
      <c r="D31" s="3" t="str">
        <f>IF(วันทำงาน!D31&lt;&gt;"",วันทำงาน!D31,"")</f>
        <v/>
      </c>
      <c r="E31" s="91" t="str">
        <f>IF(วันทำงาน!E31&lt;&gt;"",วันทำงาน!E31,"")</f>
        <v/>
      </c>
      <c r="F31" s="1" t="str">
        <f>IF(วันทำงาน!F31&lt;&gt;"",วันทำงาน!F31,"")</f>
        <v/>
      </c>
      <c r="G31" s="15" t="str">
        <f>IF($A31="","",SUM(รายละเอียดการคิด!AN31,รายละเอียดการคิด!AW31))</f>
        <v/>
      </c>
      <c r="H31" s="15" t="str">
        <f>IF($A31="","",SUM(รายละเอียดการคิด!AO31,รายละเอียดการคิด!AX31))</f>
        <v/>
      </c>
      <c r="I31" s="15" t="str">
        <f>IF($A31="","",SUM(รายละเอียดการคิด!AP31,รายละเอียดการคิด!AY31))</f>
        <v/>
      </c>
      <c r="J31" s="231" t="str">
        <f t="shared" si="0"/>
        <v/>
      </c>
    </row>
    <row r="32" spans="1:10" x14ac:dyDescent="0.25">
      <c r="A32" s="1" t="str">
        <f>IF(วันทำงาน!A32&lt;&gt;"",วันทำงาน!A32,"")</f>
        <v/>
      </c>
      <c r="B32" s="1" t="str">
        <f>IF(วันทำงาน!B32&lt;&gt;"",วันทำงาน!B32,"")</f>
        <v/>
      </c>
      <c r="C32" s="1" t="str">
        <f>IF(วันทำงาน!C32&lt;&gt;"",วันทำงาน!C32,"")</f>
        <v/>
      </c>
      <c r="D32" s="3" t="str">
        <f>IF(วันทำงาน!D32&lt;&gt;"",วันทำงาน!D32,"")</f>
        <v/>
      </c>
      <c r="E32" s="91" t="str">
        <f>IF(วันทำงาน!E32&lt;&gt;"",วันทำงาน!E32,"")</f>
        <v/>
      </c>
      <c r="F32" s="1" t="str">
        <f>IF(วันทำงาน!F32&lt;&gt;"",วันทำงาน!F32,"")</f>
        <v/>
      </c>
      <c r="G32" s="15" t="str">
        <f>IF($A32="","",SUM(รายละเอียดการคิด!AN32,รายละเอียดการคิด!AW32))</f>
        <v/>
      </c>
      <c r="H32" s="15" t="str">
        <f>IF($A32="","",SUM(รายละเอียดการคิด!AO32,รายละเอียดการคิด!AX32))</f>
        <v/>
      </c>
      <c r="I32" s="15" t="str">
        <f>IF($A32="","",SUM(รายละเอียดการคิด!AP32,รายละเอียดการคิด!AY32))</f>
        <v/>
      </c>
      <c r="J32" s="231" t="str">
        <f t="shared" si="0"/>
        <v/>
      </c>
    </row>
    <row r="33" spans="1:10" x14ac:dyDescent="0.25">
      <c r="A33" s="1" t="str">
        <f>IF(วันทำงาน!A33&lt;&gt;"",วันทำงาน!A33,"")</f>
        <v/>
      </c>
      <c r="B33" s="1" t="str">
        <f>IF(วันทำงาน!B33&lt;&gt;"",วันทำงาน!B33,"")</f>
        <v/>
      </c>
      <c r="C33" s="1" t="str">
        <f>IF(วันทำงาน!C33&lt;&gt;"",วันทำงาน!C33,"")</f>
        <v/>
      </c>
      <c r="D33" s="3" t="str">
        <f>IF(วันทำงาน!D33&lt;&gt;"",วันทำงาน!D33,"")</f>
        <v/>
      </c>
      <c r="E33" s="91" t="str">
        <f>IF(วันทำงาน!E33&lt;&gt;"",วันทำงาน!E33,"")</f>
        <v/>
      </c>
      <c r="F33" s="1" t="str">
        <f>IF(วันทำงาน!F33&lt;&gt;"",วันทำงาน!F33,"")</f>
        <v/>
      </c>
      <c r="G33" s="15" t="str">
        <f>IF($A33="","",SUM(รายละเอียดการคิด!AN33,รายละเอียดการคิด!AW33))</f>
        <v/>
      </c>
      <c r="H33" s="15" t="str">
        <f>IF($A33="","",SUM(รายละเอียดการคิด!AO33,รายละเอียดการคิด!AX33))</f>
        <v/>
      </c>
      <c r="I33" s="15" t="str">
        <f>IF($A33="","",SUM(รายละเอียดการคิด!AP33,รายละเอียดการคิด!AY33))</f>
        <v/>
      </c>
      <c r="J33" s="231" t="str">
        <f t="shared" si="0"/>
        <v/>
      </c>
    </row>
    <row r="34" spans="1:10" x14ac:dyDescent="0.25">
      <c r="A34" s="1" t="str">
        <f>IF(วันทำงาน!A34&lt;&gt;"",วันทำงาน!A34,"")</f>
        <v/>
      </c>
      <c r="B34" s="1" t="str">
        <f>IF(วันทำงาน!B34&lt;&gt;"",วันทำงาน!B34,"")</f>
        <v/>
      </c>
      <c r="C34" s="1" t="str">
        <f>IF(วันทำงาน!C34&lt;&gt;"",วันทำงาน!C34,"")</f>
        <v/>
      </c>
      <c r="D34" s="3" t="str">
        <f>IF(วันทำงาน!D34&lt;&gt;"",วันทำงาน!D34,"")</f>
        <v/>
      </c>
      <c r="E34" s="91" t="str">
        <f>IF(วันทำงาน!E34&lt;&gt;"",วันทำงาน!E34,"")</f>
        <v/>
      </c>
      <c r="F34" s="1" t="str">
        <f>IF(วันทำงาน!F34&lt;&gt;"",วันทำงาน!F34,"")</f>
        <v/>
      </c>
      <c r="G34" s="15" t="str">
        <f>IF($A34="","",SUM(รายละเอียดการคิด!AN34,รายละเอียดการคิด!AW34))</f>
        <v/>
      </c>
      <c r="H34" s="15" t="str">
        <f>IF($A34="","",SUM(รายละเอียดการคิด!AO34,รายละเอียดการคิด!AX34))</f>
        <v/>
      </c>
      <c r="I34" s="15" t="str">
        <f>IF($A34="","",SUM(รายละเอียดการคิด!AP34,รายละเอียดการคิด!AY34))</f>
        <v/>
      </c>
      <c r="J34" s="231" t="str">
        <f t="shared" si="0"/>
        <v/>
      </c>
    </row>
    <row r="35" spans="1:10" x14ac:dyDescent="0.25">
      <c r="A35" s="1" t="str">
        <f>IF(วันทำงาน!A35&lt;&gt;"",วันทำงาน!A35,"")</f>
        <v/>
      </c>
      <c r="B35" s="1" t="str">
        <f>IF(วันทำงาน!B35&lt;&gt;"",วันทำงาน!B35,"")</f>
        <v/>
      </c>
      <c r="C35" s="1" t="str">
        <f>IF(วันทำงาน!C35&lt;&gt;"",วันทำงาน!C35,"")</f>
        <v/>
      </c>
      <c r="D35" s="3" t="str">
        <f>IF(วันทำงาน!D35&lt;&gt;"",วันทำงาน!D35,"")</f>
        <v/>
      </c>
      <c r="E35" s="91" t="str">
        <f>IF(วันทำงาน!E35&lt;&gt;"",วันทำงาน!E35,"")</f>
        <v/>
      </c>
      <c r="F35" s="1" t="str">
        <f>IF(วันทำงาน!F35&lt;&gt;"",วันทำงาน!F35,"")</f>
        <v/>
      </c>
      <c r="G35" s="15" t="str">
        <f>IF($A35="","",SUM(รายละเอียดการคิด!AN35,รายละเอียดการคิด!AW35))</f>
        <v/>
      </c>
      <c r="H35" s="15" t="str">
        <f>IF($A35="","",SUM(รายละเอียดการคิด!AO35,รายละเอียดการคิด!AX35))</f>
        <v/>
      </c>
      <c r="I35" s="15" t="str">
        <f>IF($A35="","",SUM(รายละเอียดการคิด!AP35,รายละเอียดการคิด!AY35))</f>
        <v/>
      </c>
      <c r="J35" s="231" t="str">
        <f t="shared" si="0"/>
        <v/>
      </c>
    </row>
    <row r="36" spans="1:10" x14ac:dyDescent="0.25">
      <c r="A36" s="1" t="str">
        <f>IF(วันทำงาน!A36&lt;&gt;"",วันทำงาน!A36,"")</f>
        <v/>
      </c>
      <c r="B36" s="1" t="str">
        <f>IF(วันทำงาน!B36&lt;&gt;"",วันทำงาน!B36,"")</f>
        <v/>
      </c>
      <c r="C36" s="1" t="str">
        <f>IF(วันทำงาน!C36&lt;&gt;"",วันทำงาน!C36,"")</f>
        <v/>
      </c>
      <c r="D36" s="3" t="str">
        <f>IF(วันทำงาน!D36&lt;&gt;"",วันทำงาน!D36,"")</f>
        <v/>
      </c>
      <c r="E36" s="91" t="str">
        <f>IF(วันทำงาน!E36&lt;&gt;"",วันทำงาน!E36,"")</f>
        <v/>
      </c>
      <c r="F36" s="1" t="str">
        <f>IF(วันทำงาน!F36&lt;&gt;"",วันทำงาน!F36,"")</f>
        <v/>
      </c>
      <c r="G36" s="15" t="str">
        <f>IF($A36="","",SUM(รายละเอียดการคิด!AN36,รายละเอียดการคิด!AW36))</f>
        <v/>
      </c>
      <c r="H36" s="15" t="str">
        <f>IF($A36="","",SUM(รายละเอียดการคิด!AO36,รายละเอียดการคิด!AX36))</f>
        <v/>
      </c>
      <c r="I36" s="15" t="str">
        <f>IF($A36="","",SUM(รายละเอียดการคิด!AP36,รายละเอียดการคิด!AY36))</f>
        <v/>
      </c>
      <c r="J36" s="231" t="str">
        <f t="shared" si="0"/>
        <v/>
      </c>
    </row>
    <row r="37" spans="1:10" x14ac:dyDescent="0.25">
      <c r="A37" s="1" t="str">
        <f>IF(วันทำงาน!A37&lt;&gt;"",วันทำงาน!A37,"")</f>
        <v/>
      </c>
      <c r="B37" s="1" t="str">
        <f>IF(วันทำงาน!B37&lt;&gt;"",วันทำงาน!B37,"")</f>
        <v/>
      </c>
      <c r="C37" s="1" t="str">
        <f>IF(วันทำงาน!C37&lt;&gt;"",วันทำงาน!C37,"")</f>
        <v/>
      </c>
      <c r="D37" s="3" t="str">
        <f>IF(วันทำงาน!D37&lt;&gt;"",วันทำงาน!D37,"")</f>
        <v/>
      </c>
      <c r="E37" s="91" t="str">
        <f>IF(วันทำงาน!E37&lt;&gt;"",วันทำงาน!E37,"")</f>
        <v/>
      </c>
      <c r="F37" s="1" t="str">
        <f>IF(วันทำงาน!F37&lt;&gt;"",วันทำงาน!F37,"")</f>
        <v/>
      </c>
      <c r="G37" s="15" t="str">
        <f>IF($A37="","",SUM(รายละเอียดการคิด!AN37,รายละเอียดการคิด!AW37))</f>
        <v/>
      </c>
      <c r="H37" s="15" t="str">
        <f>IF($A37="","",SUM(รายละเอียดการคิด!AO37,รายละเอียดการคิด!AX37))</f>
        <v/>
      </c>
      <c r="I37" s="15" t="str">
        <f>IF($A37="","",SUM(รายละเอียดการคิด!AP37,รายละเอียดการคิด!AY37))</f>
        <v/>
      </c>
      <c r="J37" s="231" t="str">
        <f t="shared" si="0"/>
        <v/>
      </c>
    </row>
    <row r="38" spans="1:10" x14ac:dyDescent="0.25">
      <c r="A38" s="1" t="str">
        <f>IF(วันทำงาน!A38&lt;&gt;"",วันทำงาน!A38,"")</f>
        <v/>
      </c>
      <c r="B38" s="1" t="str">
        <f>IF(วันทำงาน!B38&lt;&gt;"",วันทำงาน!B38,"")</f>
        <v/>
      </c>
      <c r="C38" s="1" t="str">
        <f>IF(วันทำงาน!C38&lt;&gt;"",วันทำงาน!C38,"")</f>
        <v/>
      </c>
      <c r="D38" s="3" t="str">
        <f>IF(วันทำงาน!D38&lt;&gt;"",วันทำงาน!D38,"")</f>
        <v/>
      </c>
      <c r="E38" s="91" t="str">
        <f>IF(วันทำงาน!E38&lt;&gt;"",วันทำงาน!E38,"")</f>
        <v/>
      </c>
      <c r="F38" s="1" t="str">
        <f>IF(วันทำงาน!F38&lt;&gt;"",วันทำงาน!F38,"")</f>
        <v/>
      </c>
      <c r="G38" s="15" t="str">
        <f>IF($A38="","",SUM(รายละเอียดการคิด!AN38,รายละเอียดการคิด!AW38))</f>
        <v/>
      </c>
      <c r="H38" s="15" t="str">
        <f>IF($A38="","",SUM(รายละเอียดการคิด!AO38,รายละเอียดการคิด!AX38))</f>
        <v/>
      </c>
      <c r="I38" s="15" t="str">
        <f>IF($A38="","",SUM(รายละเอียดการคิด!AP38,รายละเอียดการคิด!AY38))</f>
        <v/>
      </c>
      <c r="J38" s="231" t="str">
        <f t="shared" si="0"/>
        <v/>
      </c>
    </row>
    <row r="39" spans="1:10" x14ac:dyDescent="0.25">
      <c r="A39" s="1" t="str">
        <f>IF(วันทำงาน!A39&lt;&gt;"",วันทำงาน!A39,"")</f>
        <v/>
      </c>
      <c r="B39" s="1" t="str">
        <f>IF(วันทำงาน!B39&lt;&gt;"",วันทำงาน!B39,"")</f>
        <v/>
      </c>
      <c r="C39" s="1" t="str">
        <f>IF(วันทำงาน!C39&lt;&gt;"",วันทำงาน!C39,"")</f>
        <v/>
      </c>
      <c r="D39" s="3" t="str">
        <f>IF(วันทำงาน!D39&lt;&gt;"",วันทำงาน!D39,"")</f>
        <v/>
      </c>
      <c r="E39" s="91" t="str">
        <f>IF(วันทำงาน!E39&lt;&gt;"",วันทำงาน!E39,"")</f>
        <v/>
      </c>
      <c r="F39" s="1" t="str">
        <f>IF(วันทำงาน!F39&lt;&gt;"",วันทำงาน!F39,"")</f>
        <v/>
      </c>
      <c r="G39" s="15" t="str">
        <f>IF($A39="","",SUM(รายละเอียดการคิด!AN39,รายละเอียดการคิด!AW39))</f>
        <v/>
      </c>
      <c r="H39" s="15" t="str">
        <f>IF($A39="","",SUM(รายละเอียดการคิด!AO39,รายละเอียดการคิด!AX39))</f>
        <v/>
      </c>
      <c r="I39" s="15" t="str">
        <f>IF($A39="","",SUM(รายละเอียดการคิด!AP39,รายละเอียดการคิด!AY39))</f>
        <v/>
      </c>
      <c r="J39" s="231" t="str">
        <f t="shared" si="0"/>
        <v/>
      </c>
    </row>
    <row r="40" spans="1:10" x14ac:dyDescent="0.25">
      <c r="A40" s="1" t="str">
        <f>IF(วันทำงาน!A40&lt;&gt;"",วันทำงาน!A40,"")</f>
        <v/>
      </c>
      <c r="B40" s="1" t="str">
        <f>IF(วันทำงาน!B40&lt;&gt;"",วันทำงาน!B40,"")</f>
        <v/>
      </c>
      <c r="C40" s="1" t="str">
        <f>IF(วันทำงาน!C40&lt;&gt;"",วันทำงาน!C40,"")</f>
        <v/>
      </c>
      <c r="D40" s="3" t="str">
        <f>IF(วันทำงาน!D40&lt;&gt;"",วันทำงาน!D40,"")</f>
        <v/>
      </c>
      <c r="E40" s="91" t="str">
        <f>IF(วันทำงาน!E40&lt;&gt;"",วันทำงาน!E40,"")</f>
        <v/>
      </c>
      <c r="F40" s="1" t="str">
        <f>IF(วันทำงาน!F40&lt;&gt;"",วันทำงาน!F40,"")</f>
        <v/>
      </c>
      <c r="G40" s="15" t="str">
        <f>IF($A40="","",SUM(รายละเอียดการคิด!AN40,รายละเอียดการคิด!AW40))</f>
        <v/>
      </c>
      <c r="H40" s="15" t="str">
        <f>IF($A40="","",SUM(รายละเอียดการคิด!AO40,รายละเอียดการคิด!AX40))</f>
        <v/>
      </c>
      <c r="I40" s="15" t="str">
        <f>IF($A40="","",SUM(รายละเอียดการคิด!AP40,รายละเอียดการคิด!AY40))</f>
        <v/>
      </c>
      <c r="J40" s="231" t="str">
        <f t="shared" si="0"/>
        <v/>
      </c>
    </row>
    <row r="41" spans="1:10" x14ac:dyDescent="0.25">
      <c r="A41" s="1" t="str">
        <f>IF(วันทำงาน!A41&lt;&gt;"",วันทำงาน!A41,"")</f>
        <v/>
      </c>
      <c r="B41" s="1" t="str">
        <f>IF(วันทำงาน!B41&lt;&gt;"",วันทำงาน!B41,"")</f>
        <v/>
      </c>
      <c r="C41" s="1" t="str">
        <f>IF(วันทำงาน!C41&lt;&gt;"",วันทำงาน!C41,"")</f>
        <v/>
      </c>
      <c r="D41" s="3" t="str">
        <f>IF(วันทำงาน!D41&lt;&gt;"",วันทำงาน!D41,"")</f>
        <v/>
      </c>
      <c r="E41" s="91" t="str">
        <f>IF(วันทำงาน!E41&lt;&gt;"",วันทำงาน!E41,"")</f>
        <v/>
      </c>
      <c r="F41" s="1" t="str">
        <f>IF(วันทำงาน!F41&lt;&gt;"",วันทำงาน!F41,"")</f>
        <v/>
      </c>
      <c r="G41" s="15" t="str">
        <f>IF($A41="","",SUM(รายละเอียดการคิด!AN41,รายละเอียดการคิด!AW41))</f>
        <v/>
      </c>
      <c r="H41" s="15" t="str">
        <f>IF($A41="","",SUM(รายละเอียดการคิด!AO41,รายละเอียดการคิด!AX41))</f>
        <v/>
      </c>
      <c r="I41" s="15" t="str">
        <f>IF($A41="","",SUM(รายละเอียดการคิด!AP41,รายละเอียดการคิด!AY41))</f>
        <v/>
      </c>
      <c r="J41" s="231" t="str">
        <f t="shared" si="0"/>
        <v/>
      </c>
    </row>
    <row r="42" spans="1:10" x14ac:dyDescent="0.25">
      <c r="A42" s="1" t="str">
        <f>IF(วันทำงาน!A42&lt;&gt;"",วันทำงาน!A42,"")</f>
        <v/>
      </c>
      <c r="B42" s="1" t="str">
        <f>IF(วันทำงาน!B42&lt;&gt;"",วันทำงาน!B42,"")</f>
        <v/>
      </c>
      <c r="C42" s="1" t="str">
        <f>IF(วันทำงาน!C42&lt;&gt;"",วันทำงาน!C42,"")</f>
        <v/>
      </c>
      <c r="D42" s="3" t="str">
        <f>IF(วันทำงาน!D42&lt;&gt;"",วันทำงาน!D42,"")</f>
        <v/>
      </c>
      <c r="E42" s="91" t="str">
        <f>IF(วันทำงาน!E42&lt;&gt;"",วันทำงาน!E42,"")</f>
        <v/>
      </c>
      <c r="F42" s="1" t="str">
        <f>IF(วันทำงาน!F42&lt;&gt;"",วันทำงาน!F42,"")</f>
        <v/>
      </c>
      <c r="G42" s="15" t="str">
        <f>IF($A42="","",SUM(รายละเอียดการคิด!AN42,รายละเอียดการคิด!AW42))</f>
        <v/>
      </c>
      <c r="H42" s="15" t="str">
        <f>IF($A42="","",SUM(รายละเอียดการคิด!AO42,รายละเอียดการคิด!AX42))</f>
        <v/>
      </c>
      <c r="I42" s="15" t="str">
        <f>IF($A42="","",SUM(รายละเอียดการคิด!AP42,รายละเอียดการคิด!AY42))</f>
        <v/>
      </c>
      <c r="J42" s="231" t="str">
        <f t="shared" si="0"/>
        <v/>
      </c>
    </row>
    <row r="43" spans="1:10" x14ac:dyDescent="0.25">
      <c r="A43" s="1" t="str">
        <f>IF(วันทำงาน!A43&lt;&gt;"",วันทำงาน!A43,"")</f>
        <v/>
      </c>
      <c r="B43" s="1" t="str">
        <f>IF(วันทำงาน!B43&lt;&gt;"",วันทำงาน!B43,"")</f>
        <v/>
      </c>
      <c r="C43" s="1" t="str">
        <f>IF(วันทำงาน!C43&lt;&gt;"",วันทำงาน!C43,"")</f>
        <v/>
      </c>
      <c r="D43" s="3" t="str">
        <f>IF(วันทำงาน!D43&lt;&gt;"",วันทำงาน!D43,"")</f>
        <v/>
      </c>
      <c r="E43" s="91" t="str">
        <f>IF(วันทำงาน!E43&lt;&gt;"",วันทำงาน!E43,"")</f>
        <v/>
      </c>
      <c r="F43" s="1" t="str">
        <f>IF(วันทำงาน!F43&lt;&gt;"",วันทำงาน!F43,"")</f>
        <v/>
      </c>
      <c r="G43" s="15" t="str">
        <f>IF($A43="","",SUM(รายละเอียดการคิด!AN43,รายละเอียดการคิด!AW43))</f>
        <v/>
      </c>
      <c r="H43" s="15" t="str">
        <f>IF($A43="","",SUM(รายละเอียดการคิด!AO43,รายละเอียดการคิด!AX43))</f>
        <v/>
      </c>
      <c r="I43" s="15" t="str">
        <f>IF($A43="","",SUM(รายละเอียดการคิด!AP43,รายละเอียดการคิด!AY43))</f>
        <v/>
      </c>
      <c r="J43" s="231" t="str">
        <f t="shared" si="0"/>
        <v/>
      </c>
    </row>
    <row r="44" spans="1:10" x14ac:dyDescent="0.25">
      <c r="A44" s="1" t="str">
        <f>IF(วันทำงาน!A44&lt;&gt;"",วันทำงาน!A44,"")</f>
        <v/>
      </c>
      <c r="B44" s="1" t="str">
        <f>IF(วันทำงาน!B44&lt;&gt;"",วันทำงาน!B44,"")</f>
        <v/>
      </c>
      <c r="C44" s="1" t="str">
        <f>IF(วันทำงาน!C44&lt;&gt;"",วันทำงาน!C44,"")</f>
        <v/>
      </c>
      <c r="D44" s="3" t="str">
        <f>IF(วันทำงาน!D44&lt;&gt;"",วันทำงาน!D44,"")</f>
        <v/>
      </c>
      <c r="E44" s="91" t="str">
        <f>IF(วันทำงาน!E44&lt;&gt;"",วันทำงาน!E44,"")</f>
        <v/>
      </c>
      <c r="F44" s="1" t="str">
        <f>IF(วันทำงาน!F44&lt;&gt;"",วันทำงาน!F44,"")</f>
        <v/>
      </c>
      <c r="G44" s="15" t="str">
        <f>IF($A44="","",SUM(รายละเอียดการคิด!AN44,รายละเอียดการคิด!AW44))</f>
        <v/>
      </c>
      <c r="H44" s="15" t="str">
        <f>IF($A44="","",SUM(รายละเอียดการคิด!AO44,รายละเอียดการคิด!AX44))</f>
        <v/>
      </c>
      <c r="I44" s="15" t="str">
        <f>IF($A44="","",SUM(รายละเอียดการคิด!AP44,รายละเอียดการคิด!AY44))</f>
        <v/>
      </c>
      <c r="J44" s="231" t="str">
        <f t="shared" si="0"/>
        <v/>
      </c>
    </row>
    <row r="45" spans="1:10" x14ac:dyDescent="0.25">
      <c r="A45" s="1" t="str">
        <f>IF(วันทำงาน!A45&lt;&gt;"",วันทำงาน!A45,"")</f>
        <v/>
      </c>
      <c r="B45" s="1" t="str">
        <f>IF(วันทำงาน!B45&lt;&gt;"",วันทำงาน!B45,"")</f>
        <v/>
      </c>
      <c r="C45" s="1" t="str">
        <f>IF(วันทำงาน!C45&lt;&gt;"",วันทำงาน!C45,"")</f>
        <v/>
      </c>
      <c r="D45" s="3" t="str">
        <f>IF(วันทำงาน!D45&lt;&gt;"",วันทำงาน!D45,"")</f>
        <v/>
      </c>
      <c r="E45" s="91" t="str">
        <f>IF(วันทำงาน!E45&lt;&gt;"",วันทำงาน!E45,"")</f>
        <v/>
      </c>
      <c r="F45" s="1" t="str">
        <f>IF(วันทำงาน!F45&lt;&gt;"",วันทำงาน!F45,"")</f>
        <v/>
      </c>
      <c r="G45" s="15" t="str">
        <f>IF($A45="","",SUM(รายละเอียดการคิด!AN45,รายละเอียดการคิด!AW45))</f>
        <v/>
      </c>
      <c r="H45" s="15" t="str">
        <f>IF($A45="","",SUM(รายละเอียดการคิด!AO45,รายละเอียดการคิด!AX45))</f>
        <v/>
      </c>
      <c r="I45" s="15" t="str">
        <f>IF($A45="","",SUM(รายละเอียดการคิด!AP45,รายละเอียดการคิด!AY45))</f>
        <v/>
      </c>
      <c r="J45" s="231" t="str">
        <f t="shared" si="0"/>
        <v/>
      </c>
    </row>
    <row r="46" spans="1:10" x14ac:dyDescent="0.25">
      <c r="A46" s="1" t="str">
        <f>IF(วันทำงาน!A46&lt;&gt;"",วันทำงาน!A46,"")</f>
        <v/>
      </c>
      <c r="B46" s="1" t="str">
        <f>IF(วันทำงาน!B46&lt;&gt;"",วันทำงาน!B46,"")</f>
        <v/>
      </c>
      <c r="C46" s="1" t="str">
        <f>IF(วันทำงาน!C46&lt;&gt;"",วันทำงาน!C46,"")</f>
        <v/>
      </c>
      <c r="D46" s="3" t="str">
        <f>IF(วันทำงาน!D46&lt;&gt;"",วันทำงาน!D46,"")</f>
        <v/>
      </c>
      <c r="E46" s="91" t="str">
        <f>IF(วันทำงาน!E46&lt;&gt;"",วันทำงาน!E46,"")</f>
        <v/>
      </c>
      <c r="F46" s="1" t="str">
        <f>IF(วันทำงาน!F46&lt;&gt;"",วันทำงาน!F46,"")</f>
        <v/>
      </c>
      <c r="G46" s="15" t="str">
        <f>IF($A46="","",SUM(รายละเอียดการคิด!AN46,รายละเอียดการคิด!AW46))</f>
        <v/>
      </c>
      <c r="H46" s="15" t="str">
        <f>IF($A46="","",SUM(รายละเอียดการคิด!AO46,รายละเอียดการคิด!AX46))</f>
        <v/>
      </c>
      <c r="I46" s="15" t="str">
        <f>IF($A46="","",SUM(รายละเอียดการคิด!AP46,รายละเอียดการคิด!AY46))</f>
        <v/>
      </c>
      <c r="J46" s="231" t="str">
        <f t="shared" si="0"/>
        <v/>
      </c>
    </row>
    <row r="47" spans="1:10" x14ac:dyDescent="0.25">
      <c r="A47" s="1" t="str">
        <f>IF(วันทำงาน!A47&lt;&gt;"",วันทำงาน!A47,"")</f>
        <v/>
      </c>
      <c r="B47" s="1" t="str">
        <f>IF(วันทำงาน!B47&lt;&gt;"",วันทำงาน!B47,"")</f>
        <v/>
      </c>
      <c r="C47" s="1" t="str">
        <f>IF(วันทำงาน!C47&lt;&gt;"",วันทำงาน!C47,"")</f>
        <v/>
      </c>
      <c r="D47" s="3" t="str">
        <f>IF(วันทำงาน!D47&lt;&gt;"",วันทำงาน!D47,"")</f>
        <v/>
      </c>
      <c r="E47" s="91" t="str">
        <f>IF(วันทำงาน!E47&lt;&gt;"",วันทำงาน!E47,"")</f>
        <v/>
      </c>
      <c r="F47" s="1" t="str">
        <f>IF(วันทำงาน!F47&lt;&gt;"",วันทำงาน!F47,"")</f>
        <v/>
      </c>
      <c r="G47" s="15" t="str">
        <f>IF($A47="","",SUM(รายละเอียดการคิด!AN47,รายละเอียดการคิด!AW47))</f>
        <v/>
      </c>
      <c r="H47" s="15" t="str">
        <f>IF($A47="","",SUM(รายละเอียดการคิด!AO47,รายละเอียดการคิด!AX47))</f>
        <v/>
      </c>
      <c r="I47" s="15" t="str">
        <f>IF($A47="","",SUM(รายละเอียดการคิด!AP47,รายละเอียดการคิด!AY47))</f>
        <v/>
      </c>
      <c r="J47" s="231" t="str">
        <f t="shared" si="0"/>
        <v/>
      </c>
    </row>
    <row r="48" spans="1:10" x14ac:dyDescent="0.25">
      <c r="A48" s="1" t="str">
        <f>IF(วันทำงาน!A48&lt;&gt;"",วันทำงาน!A48,"")</f>
        <v/>
      </c>
      <c r="B48" s="1" t="str">
        <f>IF(วันทำงาน!B48&lt;&gt;"",วันทำงาน!B48,"")</f>
        <v/>
      </c>
      <c r="C48" s="1" t="str">
        <f>IF(วันทำงาน!C48&lt;&gt;"",วันทำงาน!C48,"")</f>
        <v/>
      </c>
      <c r="D48" s="3" t="str">
        <f>IF(วันทำงาน!D48&lt;&gt;"",วันทำงาน!D48,"")</f>
        <v/>
      </c>
      <c r="E48" s="91" t="str">
        <f>IF(วันทำงาน!E48&lt;&gt;"",วันทำงาน!E48,"")</f>
        <v/>
      </c>
      <c r="F48" s="1" t="str">
        <f>IF(วันทำงาน!F48&lt;&gt;"",วันทำงาน!F48,"")</f>
        <v/>
      </c>
      <c r="G48" s="15" t="str">
        <f>IF($A48="","",SUM(รายละเอียดการคิด!AN48,รายละเอียดการคิด!AW48))</f>
        <v/>
      </c>
      <c r="H48" s="15" t="str">
        <f>IF($A48="","",SUM(รายละเอียดการคิด!AO48,รายละเอียดการคิด!AX48))</f>
        <v/>
      </c>
      <c r="I48" s="15" t="str">
        <f>IF($A48="","",SUM(รายละเอียดการคิด!AP48,รายละเอียดการคิด!AY48))</f>
        <v/>
      </c>
      <c r="J48" s="231" t="str">
        <f t="shared" si="0"/>
        <v/>
      </c>
    </row>
    <row r="49" spans="1:10" x14ac:dyDescent="0.25">
      <c r="A49" s="1" t="str">
        <f>IF(วันทำงาน!A49&lt;&gt;"",วันทำงาน!A49,"")</f>
        <v/>
      </c>
      <c r="B49" s="1" t="str">
        <f>IF(วันทำงาน!B49&lt;&gt;"",วันทำงาน!B49,"")</f>
        <v/>
      </c>
      <c r="C49" s="1" t="str">
        <f>IF(วันทำงาน!C49&lt;&gt;"",วันทำงาน!C49,"")</f>
        <v/>
      </c>
      <c r="D49" s="3" t="str">
        <f>IF(วันทำงาน!D49&lt;&gt;"",วันทำงาน!D49,"")</f>
        <v/>
      </c>
      <c r="E49" s="91" t="str">
        <f>IF(วันทำงาน!E49&lt;&gt;"",วันทำงาน!E49,"")</f>
        <v/>
      </c>
      <c r="F49" s="1" t="str">
        <f>IF(วันทำงาน!F49&lt;&gt;"",วันทำงาน!F49,"")</f>
        <v/>
      </c>
      <c r="G49" s="15" t="str">
        <f>IF($A49="","",SUM(รายละเอียดการคิด!AN49,รายละเอียดการคิด!AW49))</f>
        <v/>
      </c>
      <c r="H49" s="15" t="str">
        <f>IF($A49="","",SUM(รายละเอียดการคิด!AO49,รายละเอียดการคิด!AX49))</f>
        <v/>
      </c>
      <c r="I49" s="15" t="str">
        <f>IF($A49="","",SUM(รายละเอียดการคิด!AP49,รายละเอียดการคิด!AY49))</f>
        <v/>
      </c>
      <c r="J49" s="231" t="str">
        <f t="shared" si="0"/>
        <v/>
      </c>
    </row>
    <row r="50" spans="1:10" x14ac:dyDescent="0.25">
      <c r="A50" s="1" t="str">
        <f>IF(วันทำงาน!A50&lt;&gt;"",วันทำงาน!A50,"")</f>
        <v/>
      </c>
      <c r="B50" s="1" t="str">
        <f>IF(วันทำงาน!B50&lt;&gt;"",วันทำงาน!B50,"")</f>
        <v/>
      </c>
      <c r="C50" s="1" t="str">
        <f>IF(วันทำงาน!C50&lt;&gt;"",วันทำงาน!C50,"")</f>
        <v/>
      </c>
      <c r="D50" s="3" t="str">
        <f>IF(วันทำงาน!D50&lt;&gt;"",วันทำงาน!D50,"")</f>
        <v/>
      </c>
      <c r="E50" s="91" t="str">
        <f>IF(วันทำงาน!E50&lt;&gt;"",วันทำงาน!E50,"")</f>
        <v/>
      </c>
      <c r="F50" s="1" t="str">
        <f>IF(วันทำงาน!F50&lt;&gt;"",วันทำงาน!F50,"")</f>
        <v/>
      </c>
      <c r="G50" s="15" t="str">
        <f>IF($A50="","",SUM(รายละเอียดการคิด!AN50,รายละเอียดการคิด!AW50))</f>
        <v/>
      </c>
      <c r="H50" s="15" t="str">
        <f>IF($A50="","",SUM(รายละเอียดการคิด!AO50,รายละเอียดการคิด!AX50))</f>
        <v/>
      </c>
      <c r="I50" s="15" t="str">
        <f>IF($A50="","",SUM(รายละเอียดการคิด!AP50,รายละเอียดการคิด!AY50))</f>
        <v/>
      </c>
      <c r="J50" s="231" t="str">
        <f t="shared" si="0"/>
        <v/>
      </c>
    </row>
    <row r="51" spans="1:10" x14ac:dyDescent="0.25">
      <c r="A51" s="1" t="str">
        <f>IF(วันทำงาน!A51&lt;&gt;"",วันทำงาน!A51,"")</f>
        <v/>
      </c>
      <c r="B51" s="1" t="str">
        <f>IF(วันทำงาน!B51&lt;&gt;"",วันทำงาน!B51,"")</f>
        <v/>
      </c>
      <c r="C51" s="1" t="str">
        <f>IF(วันทำงาน!C51&lt;&gt;"",วันทำงาน!C51,"")</f>
        <v/>
      </c>
      <c r="D51" s="3" t="str">
        <f>IF(วันทำงาน!D51&lt;&gt;"",วันทำงาน!D51,"")</f>
        <v/>
      </c>
      <c r="E51" s="91" t="str">
        <f>IF(วันทำงาน!E51&lt;&gt;"",วันทำงาน!E51,"")</f>
        <v/>
      </c>
      <c r="F51" s="1" t="str">
        <f>IF(วันทำงาน!F51&lt;&gt;"",วันทำงาน!F51,"")</f>
        <v/>
      </c>
      <c r="G51" s="15" t="str">
        <f>IF($A51="","",SUM(รายละเอียดการคิด!AN51,รายละเอียดการคิด!AW51))</f>
        <v/>
      </c>
      <c r="H51" s="15" t="str">
        <f>IF($A51="","",SUM(รายละเอียดการคิด!AO51,รายละเอียดการคิด!AX51))</f>
        <v/>
      </c>
      <c r="I51" s="15" t="str">
        <f>IF($A51="","",SUM(รายละเอียดการคิด!AP51,รายละเอียดการคิด!AY51))</f>
        <v/>
      </c>
      <c r="J51" s="231" t="str">
        <f t="shared" si="0"/>
        <v/>
      </c>
    </row>
    <row r="52" spans="1:10" x14ac:dyDescent="0.25">
      <c r="A52" s="1" t="str">
        <f>IF(วันทำงาน!A52&lt;&gt;"",วันทำงาน!A52,"")</f>
        <v/>
      </c>
      <c r="B52" s="1" t="str">
        <f>IF(วันทำงาน!B52&lt;&gt;"",วันทำงาน!B52,"")</f>
        <v/>
      </c>
      <c r="C52" s="1" t="str">
        <f>IF(วันทำงาน!C52&lt;&gt;"",วันทำงาน!C52,"")</f>
        <v/>
      </c>
      <c r="D52" s="3" t="str">
        <f>IF(วันทำงาน!D52&lt;&gt;"",วันทำงาน!D52,"")</f>
        <v/>
      </c>
      <c r="E52" s="91" t="str">
        <f>IF(วันทำงาน!E52&lt;&gt;"",วันทำงาน!E52,"")</f>
        <v/>
      </c>
      <c r="F52" s="1" t="str">
        <f>IF(วันทำงาน!F52&lt;&gt;"",วันทำงาน!F52,"")</f>
        <v/>
      </c>
      <c r="G52" s="15" t="str">
        <f>IF($A52="","",SUM(รายละเอียดการคิด!AN52,รายละเอียดการคิด!AW52))</f>
        <v/>
      </c>
      <c r="H52" s="15" t="str">
        <f>IF($A52="","",SUM(รายละเอียดการคิด!AO52,รายละเอียดการคิด!AX52))</f>
        <v/>
      </c>
      <c r="I52" s="15" t="str">
        <f>IF($A52="","",SUM(รายละเอียดการคิด!AP52,รายละเอียดการคิด!AY52))</f>
        <v/>
      </c>
      <c r="J52" s="231" t="str">
        <f t="shared" si="0"/>
        <v/>
      </c>
    </row>
    <row r="53" spans="1:10" x14ac:dyDescent="0.25">
      <c r="A53" s="1" t="str">
        <f>IF(วันทำงาน!A53&lt;&gt;"",วันทำงาน!A53,"")</f>
        <v/>
      </c>
      <c r="B53" s="1" t="str">
        <f>IF(วันทำงาน!B53&lt;&gt;"",วันทำงาน!B53,"")</f>
        <v/>
      </c>
      <c r="C53" s="1" t="str">
        <f>IF(วันทำงาน!C53&lt;&gt;"",วันทำงาน!C53,"")</f>
        <v/>
      </c>
      <c r="D53" s="3" t="str">
        <f>IF(วันทำงาน!D53&lt;&gt;"",วันทำงาน!D53,"")</f>
        <v/>
      </c>
      <c r="E53" s="91" t="str">
        <f>IF(วันทำงาน!E53&lt;&gt;"",วันทำงาน!E53,"")</f>
        <v/>
      </c>
      <c r="F53" s="1" t="str">
        <f>IF(วันทำงาน!F53&lt;&gt;"",วันทำงาน!F53,"")</f>
        <v/>
      </c>
      <c r="G53" s="15" t="str">
        <f>IF($A53="","",SUM(รายละเอียดการคิด!AN53,รายละเอียดการคิด!AW53))</f>
        <v/>
      </c>
      <c r="H53" s="15" t="str">
        <f>IF($A53="","",SUM(รายละเอียดการคิด!AO53,รายละเอียดการคิด!AX53))</f>
        <v/>
      </c>
      <c r="I53" s="15" t="str">
        <f>IF($A53="","",SUM(รายละเอียดการคิด!AP53,รายละเอียดการคิด!AY53))</f>
        <v/>
      </c>
      <c r="J53" s="231" t="str">
        <f t="shared" si="0"/>
        <v/>
      </c>
    </row>
    <row r="54" spans="1:10" x14ac:dyDescent="0.25">
      <c r="A54" s="1" t="str">
        <f>IF(วันทำงาน!A54&lt;&gt;"",วันทำงาน!A54,"")</f>
        <v/>
      </c>
      <c r="B54" s="1" t="str">
        <f>IF(วันทำงาน!B54&lt;&gt;"",วันทำงาน!B54,"")</f>
        <v/>
      </c>
      <c r="C54" s="1" t="str">
        <f>IF(วันทำงาน!C54&lt;&gt;"",วันทำงาน!C54,"")</f>
        <v/>
      </c>
      <c r="D54" s="3" t="str">
        <f>IF(วันทำงาน!D54&lt;&gt;"",วันทำงาน!D54,"")</f>
        <v/>
      </c>
      <c r="E54" s="91" t="str">
        <f>IF(วันทำงาน!E54&lt;&gt;"",วันทำงาน!E54,"")</f>
        <v/>
      </c>
      <c r="F54" s="1" t="str">
        <f>IF(วันทำงาน!F54&lt;&gt;"",วันทำงาน!F54,"")</f>
        <v/>
      </c>
      <c r="G54" s="15" t="str">
        <f>IF($A54="","",SUM(รายละเอียดการคิด!AN54,รายละเอียดการคิด!AW54))</f>
        <v/>
      </c>
      <c r="H54" s="15" t="str">
        <f>IF($A54="","",SUM(รายละเอียดการคิด!AO54,รายละเอียดการคิด!AX54))</f>
        <v/>
      </c>
      <c r="I54" s="15" t="str">
        <f>IF($A54="","",SUM(รายละเอียดการคิด!AP54,รายละเอียดการคิด!AY54))</f>
        <v/>
      </c>
      <c r="J54" s="231" t="str">
        <f t="shared" si="0"/>
        <v/>
      </c>
    </row>
    <row r="55" spans="1:10" x14ac:dyDescent="0.25">
      <c r="A55" s="1" t="str">
        <f>IF(วันทำงาน!A55&lt;&gt;"",วันทำงาน!A55,"")</f>
        <v/>
      </c>
      <c r="B55" s="1" t="str">
        <f>IF(วันทำงาน!B55&lt;&gt;"",วันทำงาน!B55,"")</f>
        <v/>
      </c>
      <c r="C55" s="1" t="str">
        <f>IF(วันทำงาน!C55&lt;&gt;"",วันทำงาน!C55,"")</f>
        <v/>
      </c>
      <c r="D55" s="3" t="str">
        <f>IF(วันทำงาน!D55&lt;&gt;"",วันทำงาน!D55,"")</f>
        <v/>
      </c>
      <c r="E55" s="91" t="str">
        <f>IF(วันทำงาน!E55&lt;&gt;"",วันทำงาน!E55,"")</f>
        <v/>
      </c>
      <c r="F55" s="1" t="str">
        <f>IF(วันทำงาน!F55&lt;&gt;"",วันทำงาน!F55,"")</f>
        <v/>
      </c>
      <c r="G55" s="15" t="str">
        <f>IF($A55="","",SUM(รายละเอียดการคิด!AN55,รายละเอียดการคิด!AW55))</f>
        <v/>
      </c>
      <c r="H55" s="15" t="str">
        <f>IF($A55="","",SUM(รายละเอียดการคิด!AO55,รายละเอียดการคิด!AX55))</f>
        <v/>
      </c>
      <c r="I55" s="15" t="str">
        <f>IF($A55="","",SUM(รายละเอียดการคิด!AP55,รายละเอียดการคิด!AY55))</f>
        <v/>
      </c>
      <c r="J55" s="231" t="str">
        <f t="shared" si="0"/>
        <v/>
      </c>
    </row>
    <row r="56" spans="1:10" x14ac:dyDescent="0.25">
      <c r="A56" s="1" t="str">
        <f>IF(วันทำงาน!A56&lt;&gt;"",วันทำงาน!A56,"")</f>
        <v/>
      </c>
      <c r="B56" s="1" t="str">
        <f>IF(วันทำงาน!B56&lt;&gt;"",วันทำงาน!B56,"")</f>
        <v/>
      </c>
      <c r="C56" s="1" t="str">
        <f>IF(วันทำงาน!C56&lt;&gt;"",วันทำงาน!C56,"")</f>
        <v/>
      </c>
      <c r="D56" s="3" t="str">
        <f>IF(วันทำงาน!D56&lt;&gt;"",วันทำงาน!D56,"")</f>
        <v/>
      </c>
      <c r="E56" s="91" t="str">
        <f>IF(วันทำงาน!E56&lt;&gt;"",วันทำงาน!E56,"")</f>
        <v/>
      </c>
      <c r="F56" s="1" t="str">
        <f>IF(วันทำงาน!F56&lt;&gt;"",วันทำงาน!F56,"")</f>
        <v/>
      </c>
      <c r="G56" s="15" t="str">
        <f>IF($A56="","",SUM(รายละเอียดการคิด!AN56,รายละเอียดการคิด!AW56))</f>
        <v/>
      </c>
      <c r="H56" s="15" t="str">
        <f>IF($A56="","",SUM(รายละเอียดการคิด!AO56,รายละเอียดการคิด!AX56))</f>
        <v/>
      </c>
      <c r="I56" s="15" t="str">
        <f>IF($A56="","",SUM(รายละเอียดการคิด!AP56,รายละเอียดการคิด!AY56))</f>
        <v/>
      </c>
      <c r="J56" s="231" t="str">
        <f t="shared" si="0"/>
        <v/>
      </c>
    </row>
    <row r="57" spans="1:10" x14ac:dyDescent="0.25">
      <c r="A57" s="1" t="str">
        <f>IF(วันทำงาน!A57&lt;&gt;"",วันทำงาน!A57,"")</f>
        <v/>
      </c>
      <c r="B57" s="1" t="str">
        <f>IF(วันทำงาน!B57&lt;&gt;"",วันทำงาน!B57,"")</f>
        <v/>
      </c>
      <c r="C57" s="1" t="str">
        <f>IF(วันทำงาน!C57&lt;&gt;"",วันทำงาน!C57,"")</f>
        <v/>
      </c>
      <c r="D57" s="3" t="str">
        <f>IF(วันทำงาน!D57&lt;&gt;"",วันทำงาน!D57,"")</f>
        <v/>
      </c>
      <c r="E57" s="91" t="str">
        <f>IF(วันทำงาน!E57&lt;&gt;"",วันทำงาน!E57,"")</f>
        <v/>
      </c>
      <c r="F57" s="1" t="str">
        <f>IF(วันทำงาน!F57&lt;&gt;"",วันทำงาน!F57,"")</f>
        <v/>
      </c>
      <c r="G57" s="15" t="str">
        <f>IF($A57="","",SUM(รายละเอียดการคิด!AN57,รายละเอียดการคิด!AW57))</f>
        <v/>
      </c>
      <c r="H57" s="15" t="str">
        <f>IF($A57="","",SUM(รายละเอียดการคิด!AO57,รายละเอียดการคิด!AX57))</f>
        <v/>
      </c>
      <c r="I57" s="15" t="str">
        <f>IF($A57="","",SUM(รายละเอียดการคิด!AP57,รายละเอียดการคิด!AY57))</f>
        <v/>
      </c>
      <c r="J57" s="231" t="str">
        <f t="shared" si="0"/>
        <v/>
      </c>
    </row>
    <row r="58" spans="1:10" x14ac:dyDescent="0.25">
      <c r="A58" s="1" t="str">
        <f>IF(วันทำงาน!A58&lt;&gt;"",วันทำงาน!A58,"")</f>
        <v/>
      </c>
      <c r="B58" s="1" t="str">
        <f>IF(วันทำงาน!B58&lt;&gt;"",วันทำงาน!B58,"")</f>
        <v/>
      </c>
      <c r="C58" s="1" t="str">
        <f>IF(วันทำงาน!C58&lt;&gt;"",วันทำงาน!C58,"")</f>
        <v/>
      </c>
      <c r="D58" s="3" t="str">
        <f>IF(วันทำงาน!D58&lt;&gt;"",วันทำงาน!D58,"")</f>
        <v/>
      </c>
      <c r="E58" s="91" t="str">
        <f>IF(วันทำงาน!E58&lt;&gt;"",วันทำงาน!E58,"")</f>
        <v/>
      </c>
      <c r="F58" s="1" t="str">
        <f>IF(วันทำงาน!F58&lt;&gt;"",วันทำงาน!F58,"")</f>
        <v/>
      </c>
      <c r="G58" s="15" t="str">
        <f>IF($A58="","",SUM(รายละเอียดการคิด!AN58,รายละเอียดการคิด!AW58))</f>
        <v/>
      </c>
      <c r="H58" s="15" t="str">
        <f>IF($A58="","",SUM(รายละเอียดการคิด!AO58,รายละเอียดการคิด!AX58))</f>
        <v/>
      </c>
      <c r="I58" s="15" t="str">
        <f>IF($A58="","",SUM(รายละเอียดการคิด!AP58,รายละเอียดการคิด!AY58))</f>
        <v/>
      </c>
      <c r="J58" s="231" t="str">
        <f t="shared" si="0"/>
        <v/>
      </c>
    </row>
    <row r="59" spans="1:10" x14ac:dyDescent="0.25">
      <c r="A59" s="1" t="str">
        <f>IF(วันทำงาน!A59&lt;&gt;"",วันทำงาน!A59,"")</f>
        <v/>
      </c>
      <c r="B59" s="1" t="str">
        <f>IF(วันทำงาน!B59&lt;&gt;"",วันทำงาน!B59,"")</f>
        <v/>
      </c>
      <c r="C59" s="1" t="str">
        <f>IF(วันทำงาน!C59&lt;&gt;"",วันทำงาน!C59,"")</f>
        <v/>
      </c>
      <c r="D59" s="3" t="str">
        <f>IF(วันทำงาน!D59&lt;&gt;"",วันทำงาน!D59,"")</f>
        <v/>
      </c>
      <c r="E59" s="91" t="str">
        <f>IF(วันทำงาน!E59&lt;&gt;"",วันทำงาน!E59,"")</f>
        <v/>
      </c>
      <c r="F59" s="1" t="str">
        <f>IF(วันทำงาน!F59&lt;&gt;"",วันทำงาน!F59,"")</f>
        <v/>
      </c>
      <c r="G59" s="15" t="str">
        <f>IF($A59="","",SUM(รายละเอียดการคิด!AN59,รายละเอียดการคิด!AW59))</f>
        <v/>
      </c>
      <c r="H59" s="15" t="str">
        <f>IF($A59="","",SUM(รายละเอียดการคิด!AO59,รายละเอียดการคิด!AX59))</f>
        <v/>
      </c>
      <c r="I59" s="15" t="str">
        <f>IF($A59="","",SUM(รายละเอียดการคิด!AP59,รายละเอียดการคิด!AY59))</f>
        <v/>
      </c>
      <c r="J59" s="231" t="str">
        <f t="shared" si="0"/>
        <v/>
      </c>
    </row>
    <row r="60" spans="1:10" x14ac:dyDescent="0.25">
      <c r="A60" s="1" t="str">
        <f>IF(วันทำงาน!A60&lt;&gt;"",วันทำงาน!A60,"")</f>
        <v/>
      </c>
      <c r="B60" s="1" t="str">
        <f>IF(วันทำงาน!B60&lt;&gt;"",วันทำงาน!B60,"")</f>
        <v/>
      </c>
      <c r="C60" s="1" t="str">
        <f>IF(วันทำงาน!C60&lt;&gt;"",วันทำงาน!C60,"")</f>
        <v/>
      </c>
      <c r="D60" s="3" t="str">
        <f>IF(วันทำงาน!D60&lt;&gt;"",วันทำงาน!D60,"")</f>
        <v/>
      </c>
      <c r="E60" s="91" t="str">
        <f>IF(วันทำงาน!E60&lt;&gt;"",วันทำงาน!E60,"")</f>
        <v/>
      </c>
      <c r="F60" s="1" t="str">
        <f>IF(วันทำงาน!F60&lt;&gt;"",วันทำงาน!F60,"")</f>
        <v/>
      </c>
      <c r="G60" s="15" t="str">
        <f>IF($A60="","",SUM(รายละเอียดการคิด!AN60,รายละเอียดการคิด!AW60))</f>
        <v/>
      </c>
      <c r="H60" s="15" t="str">
        <f>IF($A60="","",SUM(รายละเอียดการคิด!AO60,รายละเอียดการคิด!AX60))</f>
        <v/>
      </c>
      <c r="I60" s="15" t="str">
        <f>IF($A60="","",SUM(รายละเอียดการคิด!AP60,รายละเอียดการคิด!AY60))</f>
        <v/>
      </c>
      <c r="J60" s="231" t="str">
        <f t="shared" si="0"/>
        <v/>
      </c>
    </row>
    <row r="61" spans="1:10" x14ac:dyDescent="0.25">
      <c r="A61" s="1" t="str">
        <f>IF(วันทำงาน!A61&lt;&gt;"",วันทำงาน!A61,"")</f>
        <v/>
      </c>
      <c r="B61" s="1" t="str">
        <f>IF(วันทำงาน!B61&lt;&gt;"",วันทำงาน!B61,"")</f>
        <v/>
      </c>
      <c r="C61" s="1" t="str">
        <f>IF(วันทำงาน!C61&lt;&gt;"",วันทำงาน!C61,"")</f>
        <v/>
      </c>
      <c r="D61" s="3" t="str">
        <f>IF(วันทำงาน!D61&lt;&gt;"",วันทำงาน!D61,"")</f>
        <v/>
      </c>
      <c r="E61" s="91" t="str">
        <f>IF(วันทำงาน!E61&lt;&gt;"",วันทำงาน!E61,"")</f>
        <v/>
      </c>
      <c r="F61" s="1" t="str">
        <f>IF(วันทำงาน!F61&lt;&gt;"",วันทำงาน!F61,"")</f>
        <v/>
      </c>
      <c r="G61" s="15" t="str">
        <f>IF($A61="","",SUM(รายละเอียดการคิด!AN61,รายละเอียดการคิด!AW61))</f>
        <v/>
      </c>
      <c r="H61" s="15" t="str">
        <f>IF($A61="","",SUM(รายละเอียดการคิด!AO61,รายละเอียดการคิด!AX61))</f>
        <v/>
      </c>
      <c r="I61" s="15" t="str">
        <f>IF($A61="","",SUM(รายละเอียดการคิด!AP61,รายละเอียดการคิด!AY61))</f>
        <v/>
      </c>
      <c r="J61" s="231" t="str">
        <f t="shared" si="0"/>
        <v/>
      </c>
    </row>
    <row r="62" spans="1:10" x14ac:dyDescent="0.25">
      <c r="A62" s="1" t="str">
        <f>IF(วันทำงาน!A62&lt;&gt;"",วันทำงาน!A62,"")</f>
        <v/>
      </c>
      <c r="B62" s="1" t="str">
        <f>IF(วันทำงาน!B62&lt;&gt;"",วันทำงาน!B62,"")</f>
        <v/>
      </c>
      <c r="C62" s="1" t="str">
        <f>IF(วันทำงาน!C62&lt;&gt;"",วันทำงาน!C62,"")</f>
        <v/>
      </c>
      <c r="D62" s="3" t="str">
        <f>IF(วันทำงาน!D62&lt;&gt;"",วันทำงาน!D62,"")</f>
        <v/>
      </c>
      <c r="E62" s="91" t="str">
        <f>IF(วันทำงาน!E62&lt;&gt;"",วันทำงาน!E62,"")</f>
        <v/>
      </c>
      <c r="F62" s="1" t="str">
        <f>IF(วันทำงาน!F62&lt;&gt;"",วันทำงาน!F62,"")</f>
        <v/>
      </c>
      <c r="G62" s="15" t="str">
        <f>IF($A62="","",SUM(รายละเอียดการคิด!AN62,รายละเอียดการคิด!AW62))</f>
        <v/>
      </c>
      <c r="H62" s="15" t="str">
        <f>IF($A62="","",SUM(รายละเอียดการคิด!AO62,รายละเอียดการคิด!AX62))</f>
        <v/>
      </c>
      <c r="I62" s="15" t="str">
        <f>IF($A62="","",SUM(รายละเอียดการคิด!AP62,รายละเอียดการคิด!AY62))</f>
        <v/>
      </c>
      <c r="J62" s="231" t="str">
        <f t="shared" si="0"/>
        <v/>
      </c>
    </row>
    <row r="63" spans="1:10" x14ac:dyDescent="0.25">
      <c r="A63" s="1" t="str">
        <f>IF(วันทำงาน!A63&lt;&gt;"",วันทำงาน!A63,"")</f>
        <v/>
      </c>
      <c r="B63" s="1" t="str">
        <f>IF(วันทำงาน!B63&lt;&gt;"",วันทำงาน!B63,"")</f>
        <v/>
      </c>
      <c r="C63" s="1" t="str">
        <f>IF(วันทำงาน!C63&lt;&gt;"",วันทำงาน!C63,"")</f>
        <v/>
      </c>
      <c r="D63" s="3" t="str">
        <f>IF(วันทำงาน!D63&lt;&gt;"",วันทำงาน!D63,"")</f>
        <v/>
      </c>
      <c r="E63" s="91" t="str">
        <f>IF(วันทำงาน!E63&lt;&gt;"",วันทำงาน!E63,"")</f>
        <v/>
      </c>
      <c r="F63" s="1" t="str">
        <f>IF(วันทำงาน!F63&lt;&gt;"",วันทำงาน!F63,"")</f>
        <v/>
      </c>
      <c r="G63" s="15" t="str">
        <f>IF($A63="","",SUM(รายละเอียดการคิด!AN63,รายละเอียดการคิด!AW63))</f>
        <v/>
      </c>
      <c r="H63" s="15" t="str">
        <f>IF($A63="","",SUM(รายละเอียดการคิด!AO63,รายละเอียดการคิด!AX63))</f>
        <v/>
      </c>
      <c r="I63" s="15" t="str">
        <f>IF($A63="","",SUM(รายละเอียดการคิด!AP63,รายละเอียดการคิด!AY63))</f>
        <v/>
      </c>
      <c r="J63" s="231" t="str">
        <f t="shared" si="0"/>
        <v/>
      </c>
    </row>
    <row r="64" spans="1:10" x14ac:dyDescent="0.25">
      <c r="A64" s="1" t="str">
        <f>IF(วันทำงาน!A64&lt;&gt;"",วันทำงาน!A64,"")</f>
        <v/>
      </c>
      <c r="B64" s="1" t="str">
        <f>IF(วันทำงาน!B64&lt;&gt;"",วันทำงาน!B64,"")</f>
        <v/>
      </c>
      <c r="C64" s="1" t="str">
        <f>IF(วันทำงาน!C64&lt;&gt;"",วันทำงาน!C64,"")</f>
        <v/>
      </c>
      <c r="D64" s="3" t="str">
        <f>IF(วันทำงาน!D64&lt;&gt;"",วันทำงาน!D64,"")</f>
        <v/>
      </c>
      <c r="E64" s="91" t="str">
        <f>IF(วันทำงาน!E64&lt;&gt;"",วันทำงาน!E64,"")</f>
        <v/>
      </c>
      <c r="F64" s="1" t="str">
        <f>IF(วันทำงาน!F64&lt;&gt;"",วันทำงาน!F64,"")</f>
        <v/>
      </c>
      <c r="G64" s="15" t="str">
        <f>IF($A64="","",SUM(รายละเอียดการคิด!AN64,รายละเอียดการคิด!AW64))</f>
        <v/>
      </c>
      <c r="H64" s="15" t="str">
        <f>IF($A64="","",SUM(รายละเอียดการคิด!AO64,รายละเอียดการคิด!AX64))</f>
        <v/>
      </c>
      <c r="I64" s="15" t="str">
        <f>IF($A64="","",SUM(รายละเอียดการคิด!AP64,รายละเอียดการคิด!AY64))</f>
        <v/>
      </c>
      <c r="J64" s="231" t="str">
        <f t="shared" si="0"/>
        <v/>
      </c>
    </row>
    <row r="65" spans="1:10" x14ac:dyDescent="0.25">
      <c r="A65" s="1" t="str">
        <f>IF(วันทำงาน!A65&lt;&gt;"",วันทำงาน!A65,"")</f>
        <v/>
      </c>
      <c r="B65" s="1" t="str">
        <f>IF(วันทำงาน!B65&lt;&gt;"",วันทำงาน!B65,"")</f>
        <v/>
      </c>
      <c r="C65" s="1" t="str">
        <f>IF(วันทำงาน!C65&lt;&gt;"",วันทำงาน!C65,"")</f>
        <v/>
      </c>
      <c r="D65" s="3" t="str">
        <f>IF(วันทำงาน!D65&lt;&gt;"",วันทำงาน!D65,"")</f>
        <v/>
      </c>
      <c r="E65" s="91" t="str">
        <f>IF(วันทำงาน!E65&lt;&gt;"",วันทำงาน!E65,"")</f>
        <v/>
      </c>
      <c r="F65" s="1" t="str">
        <f>IF(วันทำงาน!F65&lt;&gt;"",วันทำงาน!F65,"")</f>
        <v/>
      </c>
      <c r="G65" s="15" t="str">
        <f>IF($A65="","",SUM(รายละเอียดการคิด!AN65,รายละเอียดการคิด!AW65))</f>
        <v/>
      </c>
      <c r="H65" s="15" t="str">
        <f>IF($A65="","",SUM(รายละเอียดการคิด!AO65,รายละเอียดการคิด!AX65))</f>
        <v/>
      </c>
      <c r="I65" s="15" t="str">
        <f>IF($A65="","",SUM(รายละเอียดการคิด!AP65,รายละเอียดการคิด!AY65))</f>
        <v/>
      </c>
      <c r="J65" s="231" t="str">
        <f t="shared" si="0"/>
        <v/>
      </c>
    </row>
    <row r="66" spans="1:10" x14ac:dyDescent="0.25">
      <c r="A66" s="1" t="str">
        <f>IF(วันทำงาน!A66&lt;&gt;"",วันทำงาน!A66,"")</f>
        <v/>
      </c>
      <c r="B66" s="1" t="str">
        <f>IF(วันทำงาน!B66&lt;&gt;"",วันทำงาน!B66,"")</f>
        <v/>
      </c>
      <c r="C66" s="1" t="str">
        <f>IF(วันทำงาน!C66&lt;&gt;"",วันทำงาน!C66,"")</f>
        <v/>
      </c>
      <c r="D66" s="3" t="str">
        <f>IF(วันทำงาน!D66&lt;&gt;"",วันทำงาน!D66,"")</f>
        <v/>
      </c>
      <c r="E66" s="91" t="str">
        <f>IF(วันทำงาน!E66&lt;&gt;"",วันทำงาน!E66,"")</f>
        <v/>
      </c>
      <c r="F66" s="1" t="str">
        <f>IF(วันทำงาน!F66&lt;&gt;"",วันทำงาน!F66,"")</f>
        <v/>
      </c>
      <c r="G66" s="15" t="str">
        <f>IF($A66="","",SUM(รายละเอียดการคิด!AN66,รายละเอียดการคิด!AW66))</f>
        <v/>
      </c>
      <c r="H66" s="15" t="str">
        <f>IF($A66="","",SUM(รายละเอียดการคิด!AO66,รายละเอียดการคิด!AX66))</f>
        <v/>
      </c>
      <c r="I66" s="15" t="str">
        <f>IF($A66="","",SUM(รายละเอียดการคิด!AP66,รายละเอียดการคิด!AY66))</f>
        <v/>
      </c>
      <c r="J66" s="231" t="str">
        <f t="shared" si="0"/>
        <v/>
      </c>
    </row>
    <row r="67" spans="1:10" x14ac:dyDescent="0.25">
      <c r="A67" s="1" t="str">
        <f>IF(วันทำงาน!A67&lt;&gt;"",วันทำงาน!A67,"")</f>
        <v/>
      </c>
      <c r="B67" s="1" t="str">
        <f>IF(วันทำงาน!B67&lt;&gt;"",วันทำงาน!B67,"")</f>
        <v/>
      </c>
      <c r="C67" s="1" t="str">
        <f>IF(วันทำงาน!C67&lt;&gt;"",วันทำงาน!C67,"")</f>
        <v/>
      </c>
      <c r="D67" s="3" t="str">
        <f>IF(วันทำงาน!D67&lt;&gt;"",วันทำงาน!D67,"")</f>
        <v/>
      </c>
      <c r="E67" s="91" t="str">
        <f>IF(วันทำงาน!E67&lt;&gt;"",วันทำงาน!E67,"")</f>
        <v/>
      </c>
      <c r="F67" s="1" t="str">
        <f>IF(วันทำงาน!F67&lt;&gt;"",วันทำงาน!F67,"")</f>
        <v/>
      </c>
      <c r="G67" s="15" t="str">
        <f>IF($A67="","",SUM(รายละเอียดการคิด!AN67,รายละเอียดการคิด!AW67))</f>
        <v/>
      </c>
      <c r="H67" s="15" t="str">
        <f>IF($A67="","",SUM(รายละเอียดการคิด!AO67,รายละเอียดการคิด!AX67))</f>
        <v/>
      </c>
      <c r="I67" s="15" t="str">
        <f>IF($A67="","",SUM(รายละเอียดการคิด!AP67,รายละเอียดการคิด!AY67))</f>
        <v/>
      </c>
      <c r="J67" s="231" t="str">
        <f t="shared" si="0"/>
        <v/>
      </c>
    </row>
    <row r="68" spans="1:10" x14ac:dyDescent="0.25">
      <c r="A68" s="1" t="str">
        <f>IF(วันทำงาน!A68&lt;&gt;"",วันทำงาน!A68,"")</f>
        <v/>
      </c>
      <c r="B68" s="1" t="str">
        <f>IF(วันทำงาน!B68&lt;&gt;"",วันทำงาน!B68,"")</f>
        <v/>
      </c>
      <c r="C68" s="1" t="str">
        <f>IF(วันทำงาน!C68&lt;&gt;"",วันทำงาน!C68,"")</f>
        <v/>
      </c>
      <c r="D68" s="3" t="str">
        <f>IF(วันทำงาน!D68&lt;&gt;"",วันทำงาน!D68,"")</f>
        <v/>
      </c>
      <c r="E68" s="91" t="str">
        <f>IF(วันทำงาน!E68&lt;&gt;"",วันทำงาน!E68,"")</f>
        <v/>
      </c>
      <c r="F68" s="1" t="str">
        <f>IF(วันทำงาน!F68&lt;&gt;"",วันทำงาน!F68,"")</f>
        <v/>
      </c>
      <c r="G68" s="15" t="str">
        <f>IF($A68="","",SUM(รายละเอียดการคิด!AN68,รายละเอียดการคิด!AW68))</f>
        <v/>
      </c>
      <c r="H68" s="15" t="str">
        <f>IF($A68="","",SUM(รายละเอียดการคิด!AO68,รายละเอียดการคิด!AX68))</f>
        <v/>
      </c>
      <c r="I68" s="15" t="str">
        <f>IF($A68="","",SUM(รายละเอียดการคิด!AP68,รายละเอียดการคิด!AY68))</f>
        <v/>
      </c>
      <c r="J68" s="231" t="str">
        <f t="shared" si="0"/>
        <v/>
      </c>
    </row>
    <row r="69" spans="1:10" x14ac:dyDescent="0.25">
      <c r="A69" s="1" t="str">
        <f>IF(วันทำงาน!A69&lt;&gt;"",วันทำงาน!A69,"")</f>
        <v/>
      </c>
      <c r="B69" s="1" t="str">
        <f>IF(วันทำงาน!B69&lt;&gt;"",วันทำงาน!B69,"")</f>
        <v/>
      </c>
      <c r="C69" s="1" t="str">
        <f>IF(วันทำงาน!C69&lt;&gt;"",วันทำงาน!C69,"")</f>
        <v/>
      </c>
      <c r="D69" s="3" t="str">
        <f>IF(วันทำงาน!D69&lt;&gt;"",วันทำงาน!D69,"")</f>
        <v/>
      </c>
      <c r="E69" s="91" t="str">
        <f>IF(วันทำงาน!E69&lt;&gt;"",วันทำงาน!E69,"")</f>
        <v/>
      </c>
      <c r="F69" s="1" t="str">
        <f>IF(วันทำงาน!F69&lt;&gt;"",วันทำงาน!F69,"")</f>
        <v/>
      </c>
      <c r="G69" s="15" t="str">
        <f>IF($A69="","",SUM(รายละเอียดการคิด!AN69,รายละเอียดการคิด!AW69))</f>
        <v/>
      </c>
      <c r="H69" s="15" t="str">
        <f>IF($A69="","",SUM(รายละเอียดการคิด!AO69,รายละเอียดการคิด!AX69))</f>
        <v/>
      </c>
      <c r="I69" s="15" t="str">
        <f>IF($A69="","",SUM(รายละเอียดการคิด!AP69,รายละเอียดการคิด!AY69))</f>
        <v/>
      </c>
      <c r="J69" s="231" t="str">
        <f t="shared" si="0"/>
        <v/>
      </c>
    </row>
    <row r="70" spans="1:10" x14ac:dyDescent="0.25">
      <c r="A70" s="1" t="str">
        <f>IF(วันทำงาน!A70&lt;&gt;"",วันทำงาน!A70,"")</f>
        <v/>
      </c>
      <c r="B70" s="1" t="str">
        <f>IF(วันทำงาน!B70&lt;&gt;"",วันทำงาน!B70,"")</f>
        <v/>
      </c>
      <c r="C70" s="1" t="str">
        <f>IF(วันทำงาน!C70&lt;&gt;"",วันทำงาน!C70,"")</f>
        <v/>
      </c>
      <c r="D70" s="3" t="str">
        <f>IF(วันทำงาน!D70&lt;&gt;"",วันทำงาน!D70,"")</f>
        <v/>
      </c>
      <c r="E70" s="91" t="str">
        <f>IF(วันทำงาน!E70&lt;&gt;"",วันทำงาน!E70,"")</f>
        <v/>
      </c>
      <c r="F70" s="1" t="str">
        <f>IF(วันทำงาน!F70&lt;&gt;"",วันทำงาน!F70,"")</f>
        <v/>
      </c>
      <c r="G70" s="15" t="str">
        <f>IF($A70="","",SUM(รายละเอียดการคิด!AN70,รายละเอียดการคิด!AW70))</f>
        <v/>
      </c>
      <c r="H70" s="15" t="str">
        <f>IF($A70="","",SUM(รายละเอียดการคิด!AO70,รายละเอียดการคิด!AX70))</f>
        <v/>
      </c>
      <c r="I70" s="15" t="str">
        <f>IF($A70="","",SUM(รายละเอียดการคิด!AP70,รายละเอียดการคิด!AY70))</f>
        <v/>
      </c>
      <c r="J70" s="231" t="str">
        <f t="shared" si="0"/>
        <v/>
      </c>
    </row>
    <row r="71" spans="1:10" x14ac:dyDescent="0.25">
      <c r="A71" s="1" t="str">
        <f>IF(วันทำงาน!A71&lt;&gt;"",วันทำงาน!A71,"")</f>
        <v/>
      </c>
      <c r="B71" s="1" t="str">
        <f>IF(วันทำงาน!B71&lt;&gt;"",วันทำงาน!B71,"")</f>
        <v/>
      </c>
      <c r="C71" s="1" t="str">
        <f>IF(วันทำงาน!C71&lt;&gt;"",วันทำงาน!C71,"")</f>
        <v/>
      </c>
      <c r="D71" s="3" t="str">
        <f>IF(วันทำงาน!D71&lt;&gt;"",วันทำงาน!D71,"")</f>
        <v/>
      </c>
      <c r="E71" s="91" t="str">
        <f>IF(วันทำงาน!E71&lt;&gt;"",วันทำงาน!E71,"")</f>
        <v/>
      </c>
      <c r="F71" s="1" t="str">
        <f>IF(วันทำงาน!F71&lt;&gt;"",วันทำงาน!F71,"")</f>
        <v/>
      </c>
      <c r="G71" s="15" t="str">
        <f>IF($A71="","",SUM(รายละเอียดการคิด!AN71,รายละเอียดการคิด!AW71))</f>
        <v/>
      </c>
      <c r="H71" s="15" t="str">
        <f>IF($A71="","",SUM(รายละเอียดการคิด!AO71,รายละเอียดการคิด!AX71))</f>
        <v/>
      </c>
      <c r="I71" s="15" t="str">
        <f>IF($A71="","",SUM(รายละเอียดการคิด!AP71,รายละเอียดการคิด!AY71))</f>
        <v/>
      </c>
      <c r="J71" s="231" t="str">
        <f t="shared" ref="J71:J105" si="1">IF(A71="","",SUM(G71:I71))</f>
        <v/>
      </c>
    </row>
    <row r="72" spans="1:10" x14ac:dyDescent="0.25">
      <c r="A72" s="1" t="str">
        <f>IF(วันทำงาน!A72&lt;&gt;"",วันทำงาน!A72,"")</f>
        <v/>
      </c>
      <c r="B72" s="1" t="str">
        <f>IF(วันทำงาน!B72&lt;&gt;"",วันทำงาน!B72,"")</f>
        <v/>
      </c>
      <c r="C72" s="1" t="str">
        <f>IF(วันทำงาน!C72&lt;&gt;"",วันทำงาน!C72,"")</f>
        <v/>
      </c>
      <c r="D72" s="3" t="str">
        <f>IF(วันทำงาน!D72&lt;&gt;"",วันทำงาน!D72,"")</f>
        <v/>
      </c>
      <c r="E72" s="91" t="str">
        <f>IF(วันทำงาน!E72&lt;&gt;"",วันทำงาน!E72,"")</f>
        <v/>
      </c>
      <c r="F72" s="1" t="str">
        <f>IF(วันทำงาน!F72&lt;&gt;"",วันทำงาน!F72,"")</f>
        <v/>
      </c>
      <c r="G72" s="15" t="str">
        <f>IF($A72="","",SUM(รายละเอียดการคิด!AN72,รายละเอียดการคิด!AW72))</f>
        <v/>
      </c>
      <c r="H72" s="15" t="str">
        <f>IF($A72="","",SUM(รายละเอียดการคิด!AO72,รายละเอียดการคิด!AX72))</f>
        <v/>
      </c>
      <c r="I72" s="15" t="str">
        <f>IF($A72="","",SUM(รายละเอียดการคิด!AP72,รายละเอียดการคิด!AY72))</f>
        <v/>
      </c>
      <c r="J72" s="231" t="str">
        <f t="shared" si="1"/>
        <v/>
      </c>
    </row>
    <row r="73" spans="1:10" x14ac:dyDescent="0.25">
      <c r="A73" s="1" t="str">
        <f>IF(วันทำงาน!A73&lt;&gt;"",วันทำงาน!A73,"")</f>
        <v/>
      </c>
      <c r="B73" s="1" t="str">
        <f>IF(วันทำงาน!B73&lt;&gt;"",วันทำงาน!B73,"")</f>
        <v/>
      </c>
      <c r="C73" s="1" t="str">
        <f>IF(วันทำงาน!C73&lt;&gt;"",วันทำงาน!C73,"")</f>
        <v/>
      </c>
      <c r="D73" s="3" t="str">
        <f>IF(วันทำงาน!D73&lt;&gt;"",วันทำงาน!D73,"")</f>
        <v/>
      </c>
      <c r="E73" s="91" t="str">
        <f>IF(วันทำงาน!E73&lt;&gt;"",วันทำงาน!E73,"")</f>
        <v/>
      </c>
      <c r="F73" s="1" t="str">
        <f>IF(วันทำงาน!F73&lt;&gt;"",วันทำงาน!F73,"")</f>
        <v/>
      </c>
      <c r="G73" s="15" t="str">
        <f>IF($A73="","",SUM(รายละเอียดการคิด!AN73,รายละเอียดการคิด!AW73))</f>
        <v/>
      </c>
      <c r="H73" s="15" t="str">
        <f>IF($A73="","",SUM(รายละเอียดการคิด!AO73,รายละเอียดการคิด!AX73))</f>
        <v/>
      </c>
      <c r="I73" s="15" t="str">
        <f>IF($A73="","",SUM(รายละเอียดการคิด!AP73,รายละเอียดการคิด!AY73))</f>
        <v/>
      </c>
      <c r="J73" s="231" t="str">
        <f t="shared" si="1"/>
        <v/>
      </c>
    </row>
    <row r="74" spans="1:10" x14ac:dyDescent="0.25">
      <c r="A74" s="1" t="str">
        <f>IF(วันทำงาน!A74&lt;&gt;"",วันทำงาน!A74,"")</f>
        <v/>
      </c>
      <c r="B74" s="1" t="str">
        <f>IF(วันทำงาน!B74&lt;&gt;"",วันทำงาน!B74,"")</f>
        <v/>
      </c>
      <c r="C74" s="1" t="str">
        <f>IF(วันทำงาน!C74&lt;&gt;"",วันทำงาน!C74,"")</f>
        <v/>
      </c>
      <c r="D74" s="3" t="str">
        <f>IF(วันทำงาน!D74&lt;&gt;"",วันทำงาน!D74,"")</f>
        <v/>
      </c>
      <c r="E74" s="91" t="str">
        <f>IF(วันทำงาน!E74&lt;&gt;"",วันทำงาน!E74,"")</f>
        <v/>
      </c>
      <c r="F74" s="1" t="str">
        <f>IF(วันทำงาน!F74&lt;&gt;"",วันทำงาน!F74,"")</f>
        <v/>
      </c>
      <c r="G74" s="15" t="str">
        <f>IF($A74="","",SUM(รายละเอียดการคิด!AN74,รายละเอียดการคิด!AW74))</f>
        <v/>
      </c>
      <c r="H74" s="15" t="str">
        <f>IF($A74="","",SUM(รายละเอียดการคิด!AO74,รายละเอียดการคิด!AX74))</f>
        <v/>
      </c>
      <c r="I74" s="15" t="str">
        <f>IF($A74="","",SUM(รายละเอียดการคิด!AP74,รายละเอียดการคิด!AY74))</f>
        <v/>
      </c>
      <c r="J74" s="231" t="str">
        <f t="shared" si="1"/>
        <v/>
      </c>
    </row>
    <row r="75" spans="1:10" x14ac:dyDescent="0.25">
      <c r="A75" s="1" t="str">
        <f>IF(วันทำงาน!A75&lt;&gt;"",วันทำงาน!A75,"")</f>
        <v/>
      </c>
      <c r="B75" s="1" t="str">
        <f>IF(วันทำงาน!B75&lt;&gt;"",วันทำงาน!B75,"")</f>
        <v/>
      </c>
      <c r="C75" s="1" t="str">
        <f>IF(วันทำงาน!C75&lt;&gt;"",วันทำงาน!C75,"")</f>
        <v/>
      </c>
      <c r="D75" s="3" t="str">
        <f>IF(วันทำงาน!D75&lt;&gt;"",วันทำงาน!D75,"")</f>
        <v/>
      </c>
      <c r="E75" s="91" t="str">
        <f>IF(วันทำงาน!E75&lt;&gt;"",วันทำงาน!E75,"")</f>
        <v/>
      </c>
      <c r="F75" s="1" t="str">
        <f>IF(วันทำงาน!F75&lt;&gt;"",วันทำงาน!F75,"")</f>
        <v/>
      </c>
      <c r="G75" s="15" t="str">
        <f>IF($A75="","",SUM(รายละเอียดการคิด!AN75,รายละเอียดการคิด!AW75))</f>
        <v/>
      </c>
      <c r="H75" s="15" t="str">
        <f>IF($A75="","",SUM(รายละเอียดการคิด!AO75,รายละเอียดการคิด!AX75))</f>
        <v/>
      </c>
      <c r="I75" s="15" t="str">
        <f>IF($A75="","",SUM(รายละเอียดการคิด!AP75,รายละเอียดการคิด!AY75))</f>
        <v/>
      </c>
      <c r="J75" s="231" t="str">
        <f t="shared" si="1"/>
        <v/>
      </c>
    </row>
    <row r="76" spans="1:10" x14ac:dyDescent="0.25">
      <c r="A76" s="1" t="str">
        <f>IF(วันทำงาน!A76&lt;&gt;"",วันทำงาน!A76,"")</f>
        <v/>
      </c>
      <c r="B76" s="1" t="str">
        <f>IF(วันทำงาน!B76&lt;&gt;"",วันทำงาน!B76,"")</f>
        <v/>
      </c>
      <c r="C76" s="1" t="str">
        <f>IF(วันทำงาน!C76&lt;&gt;"",วันทำงาน!C76,"")</f>
        <v/>
      </c>
      <c r="D76" s="3" t="str">
        <f>IF(วันทำงาน!D76&lt;&gt;"",วันทำงาน!D76,"")</f>
        <v/>
      </c>
      <c r="E76" s="91" t="str">
        <f>IF(วันทำงาน!E76&lt;&gt;"",วันทำงาน!E76,"")</f>
        <v/>
      </c>
      <c r="F76" s="1" t="str">
        <f>IF(วันทำงาน!F76&lt;&gt;"",วันทำงาน!F76,"")</f>
        <v/>
      </c>
      <c r="G76" s="15" t="str">
        <f>IF($A76="","",SUM(รายละเอียดการคิด!AN76,รายละเอียดการคิด!AW76))</f>
        <v/>
      </c>
      <c r="H76" s="15" t="str">
        <f>IF($A76="","",SUM(รายละเอียดการคิด!AO76,รายละเอียดการคิด!AX76))</f>
        <v/>
      </c>
      <c r="I76" s="15" t="str">
        <f>IF($A76="","",SUM(รายละเอียดการคิด!AP76,รายละเอียดการคิด!AY76))</f>
        <v/>
      </c>
      <c r="J76" s="231" t="str">
        <f t="shared" si="1"/>
        <v/>
      </c>
    </row>
    <row r="77" spans="1:10" x14ac:dyDescent="0.25">
      <c r="A77" s="1" t="str">
        <f>IF(วันทำงาน!A77&lt;&gt;"",วันทำงาน!A77,"")</f>
        <v/>
      </c>
      <c r="B77" s="1" t="str">
        <f>IF(วันทำงาน!B77&lt;&gt;"",วันทำงาน!B77,"")</f>
        <v/>
      </c>
      <c r="C77" s="1" t="str">
        <f>IF(วันทำงาน!C77&lt;&gt;"",วันทำงาน!C77,"")</f>
        <v/>
      </c>
      <c r="D77" s="3" t="str">
        <f>IF(วันทำงาน!D77&lt;&gt;"",วันทำงาน!D77,"")</f>
        <v/>
      </c>
      <c r="E77" s="91" t="str">
        <f>IF(วันทำงาน!E77&lt;&gt;"",วันทำงาน!E77,"")</f>
        <v/>
      </c>
      <c r="F77" s="1" t="str">
        <f>IF(วันทำงาน!F77&lt;&gt;"",วันทำงาน!F77,"")</f>
        <v/>
      </c>
      <c r="G77" s="15" t="str">
        <f>IF($A77="","",SUM(รายละเอียดการคิด!AN77,รายละเอียดการคิด!AW77))</f>
        <v/>
      </c>
      <c r="H77" s="15" t="str">
        <f>IF($A77="","",SUM(รายละเอียดการคิด!AO77,รายละเอียดการคิด!AX77))</f>
        <v/>
      </c>
      <c r="I77" s="15" t="str">
        <f>IF($A77="","",SUM(รายละเอียดการคิด!AP77,รายละเอียดการคิด!AY77))</f>
        <v/>
      </c>
      <c r="J77" s="231" t="str">
        <f t="shared" si="1"/>
        <v/>
      </c>
    </row>
    <row r="78" spans="1:10" x14ac:dyDescent="0.25">
      <c r="A78" s="1" t="str">
        <f>IF(วันทำงาน!A78&lt;&gt;"",วันทำงาน!A78,"")</f>
        <v/>
      </c>
      <c r="B78" s="1" t="str">
        <f>IF(วันทำงาน!B78&lt;&gt;"",วันทำงาน!B78,"")</f>
        <v/>
      </c>
      <c r="C78" s="1" t="str">
        <f>IF(วันทำงาน!C78&lt;&gt;"",วันทำงาน!C78,"")</f>
        <v/>
      </c>
      <c r="D78" s="3" t="str">
        <f>IF(วันทำงาน!D78&lt;&gt;"",วันทำงาน!D78,"")</f>
        <v/>
      </c>
      <c r="E78" s="91" t="str">
        <f>IF(วันทำงาน!E78&lt;&gt;"",วันทำงาน!E78,"")</f>
        <v/>
      </c>
      <c r="F78" s="1" t="str">
        <f>IF(วันทำงาน!F78&lt;&gt;"",วันทำงาน!F78,"")</f>
        <v/>
      </c>
      <c r="G78" s="15" t="str">
        <f>IF($A78="","",SUM(รายละเอียดการคิด!AN78,รายละเอียดการคิด!AW78))</f>
        <v/>
      </c>
      <c r="H78" s="15" t="str">
        <f>IF($A78="","",SUM(รายละเอียดการคิด!AO78,รายละเอียดการคิด!AX78))</f>
        <v/>
      </c>
      <c r="I78" s="15" t="str">
        <f>IF($A78="","",SUM(รายละเอียดการคิด!AP78,รายละเอียดการคิด!AY78))</f>
        <v/>
      </c>
      <c r="J78" s="231" t="str">
        <f t="shared" si="1"/>
        <v/>
      </c>
    </row>
    <row r="79" spans="1:10" x14ac:dyDescent="0.25">
      <c r="A79" s="1" t="str">
        <f>IF(วันทำงาน!A79&lt;&gt;"",วันทำงาน!A79,"")</f>
        <v/>
      </c>
      <c r="B79" s="1" t="str">
        <f>IF(วันทำงาน!B79&lt;&gt;"",วันทำงาน!B79,"")</f>
        <v/>
      </c>
      <c r="C79" s="1" t="str">
        <f>IF(วันทำงาน!C79&lt;&gt;"",วันทำงาน!C79,"")</f>
        <v/>
      </c>
      <c r="D79" s="3" t="str">
        <f>IF(วันทำงาน!D79&lt;&gt;"",วันทำงาน!D79,"")</f>
        <v/>
      </c>
      <c r="E79" s="91" t="str">
        <f>IF(วันทำงาน!E79&lt;&gt;"",วันทำงาน!E79,"")</f>
        <v/>
      </c>
      <c r="F79" s="1" t="str">
        <f>IF(วันทำงาน!F79&lt;&gt;"",วันทำงาน!F79,"")</f>
        <v/>
      </c>
      <c r="G79" s="15" t="str">
        <f>IF($A79="","",SUM(รายละเอียดการคิด!AN79,รายละเอียดการคิด!AW79))</f>
        <v/>
      </c>
      <c r="H79" s="15" t="str">
        <f>IF($A79="","",SUM(รายละเอียดการคิด!AO79,รายละเอียดการคิด!AX79))</f>
        <v/>
      </c>
      <c r="I79" s="15" t="str">
        <f>IF($A79="","",SUM(รายละเอียดการคิด!AP79,รายละเอียดการคิด!AY79))</f>
        <v/>
      </c>
      <c r="J79" s="231" t="str">
        <f t="shared" si="1"/>
        <v/>
      </c>
    </row>
    <row r="80" spans="1:10" x14ac:dyDescent="0.25">
      <c r="A80" s="1" t="str">
        <f>IF(วันทำงาน!A80&lt;&gt;"",วันทำงาน!A80,"")</f>
        <v/>
      </c>
      <c r="B80" s="1" t="str">
        <f>IF(วันทำงาน!B80&lt;&gt;"",วันทำงาน!B80,"")</f>
        <v/>
      </c>
      <c r="C80" s="1" t="str">
        <f>IF(วันทำงาน!C80&lt;&gt;"",วันทำงาน!C80,"")</f>
        <v/>
      </c>
      <c r="D80" s="3" t="str">
        <f>IF(วันทำงาน!D80&lt;&gt;"",วันทำงาน!D80,"")</f>
        <v/>
      </c>
      <c r="E80" s="91" t="str">
        <f>IF(วันทำงาน!E80&lt;&gt;"",วันทำงาน!E80,"")</f>
        <v/>
      </c>
      <c r="F80" s="1" t="str">
        <f>IF(วันทำงาน!F80&lt;&gt;"",วันทำงาน!F80,"")</f>
        <v/>
      </c>
      <c r="G80" s="15" t="str">
        <f>IF($A80="","",SUM(รายละเอียดการคิด!AN80,รายละเอียดการคิด!AW80))</f>
        <v/>
      </c>
      <c r="H80" s="15" t="str">
        <f>IF($A80="","",SUM(รายละเอียดการคิด!AO80,รายละเอียดการคิด!AX80))</f>
        <v/>
      </c>
      <c r="I80" s="15" t="str">
        <f>IF($A80="","",SUM(รายละเอียดการคิด!AP80,รายละเอียดการคิด!AY80))</f>
        <v/>
      </c>
      <c r="J80" s="231" t="str">
        <f t="shared" si="1"/>
        <v/>
      </c>
    </row>
    <row r="81" spans="1:10" x14ac:dyDescent="0.25">
      <c r="A81" s="1" t="str">
        <f>IF(วันทำงาน!A81&lt;&gt;"",วันทำงาน!A81,"")</f>
        <v/>
      </c>
      <c r="B81" s="1" t="str">
        <f>IF(วันทำงาน!B81&lt;&gt;"",วันทำงาน!B81,"")</f>
        <v/>
      </c>
      <c r="C81" s="1" t="str">
        <f>IF(วันทำงาน!C81&lt;&gt;"",วันทำงาน!C81,"")</f>
        <v/>
      </c>
      <c r="D81" s="3" t="str">
        <f>IF(วันทำงาน!D81&lt;&gt;"",วันทำงาน!D81,"")</f>
        <v/>
      </c>
      <c r="E81" s="91" t="str">
        <f>IF(วันทำงาน!E81&lt;&gt;"",วันทำงาน!E81,"")</f>
        <v/>
      </c>
      <c r="F81" s="1" t="str">
        <f>IF(วันทำงาน!F81&lt;&gt;"",วันทำงาน!F81,"")</f>
        <v/>
      </c>
      <c r="G81" s="15" t="str">
        <f>IF($A81="","",SUM(รายละเอียดการคิด!AN81,รายละเอียดการคิด!AW81))</f>
        <v/>
      </c>
      <c r="H81" s="15" t="str">
        <f>IF($A81="","",SUM(รายละเอียดการคิด!AO81,รายละเอียดการคิด!AX81))</f>
        <v/>
      </c>
      <c r="I81" s="15" t="str">
        <f>IF($A81="","",SUM(รายละเอียดการคิด!AP81,รายละเอียดการคิด!AY81))</f>
        <v/>
      </c>
      <c r="J81" s="231" t="str">
        <f t="shared" si="1"/>
        <v/>
      </c>
    </row>
    <row r="82" spans="1:10" x14ac:dyDescent="0.25">
      <c r="A82" s="1" t="str">
        <f>IF(วันทำงาน!A82&lt;&gt;"",วันทำงาน!A82,"")</f>
        <v/>
      </c>
      <c r="B82" s="1" t="str">
        <f>IF(วันทำงาน!B82&lt;&gt;"",วันทำงาน!B82,"")</f>
        <v/>
      </c>
      <c r="C82" s="1" t="str">
        <f>IF(วันทำงาน!C82&lt;&gt;"",วันทำงาน!C82,"")</f>
        <v/>
      </c>
      <c r="D82" s="3" t="str">
        <f>IF(วันทำงาน!D82&lt;&gt;"",วันทำงาน!D82,"")</f>
        <v/>
      </c>
      <c r="E82" s="91" t="str">
        <f>IF(วันทำงาน!E82&lt;&gt;"",วันทำงาน!E82,"")</f>
        <v/>
      </c>
      <c r="F82" s="1" t="str">
        <f>IF(วันทำงาน!F82&lt;&gt;"",วันทำงาน!F82,"")</f>
        <v/>
      </c>
      <c r="G82" s="15" t="str">
        <f>IF($A82="","",SUM(รายละเอียดการคิด!AN82,รายละเอียดการคิด!AW82))</f>
        <v/>
      </c>
      <c r="H82" s="15" t="str">
        <f>IF($A82="","",SUM(รายละเอียดการคิด!AO82,รายละเอียดการคิด!AX82))</f>
        <v/>
      </c>
      <c r="I82" s="15" t="str">
        <f>IF($A82="","",SUM(รายละเอียดการคิด!AP82,รายละเอียดการคิด!AY82))</f>
        <v/>
      </c>
      <c r="J82" s="231" t="str">
        <f t="shared" si="1"/>
        <v/>
      </c>
    </row>
    <row r="83" spans="1:10" x14ac:dyDescent="0.25">
      <c r="A83" s="1" t="str">
        <f>IF(วันทำงาน!A83&lt;&gt;"",วันทำงาน!A83,"")</f>
        <v/>
      </c>
      <c r="B83" s="1" t="str">
        <f>IF(วันทำงาน!B83&lt;&gt;"",วันทำงาน!B83,"")</f>
        <v/>
      </c>
      <c r="C83" s="1" t="str">
        <f>IF(วันทำงาน!C83&lt;&gt;"",วันทำงาน!C83,"")</f>
        <v/>
      </c>
      <c r="D83" s="3" t="str">
        <f>IF(วันทำงาน!D83&lt;&gt;"",วันทำงาน!D83,"")</f>
        <v/>
      </c>
      <c r="E83" s="91" t="str">
        <f>IF(วันทำงาน!E83&lt;&gt;"",วันทำงาน!E83,"")</f>
        <v/>
      </c>
      <c r="F83" s="1" t="str">
        <f>IF(วันทำงาน!F83&lt;&gt;"",วันทำงาน!F83,"")</f>
        <v/>
      </c>
      <c r="G83" s="15" t="str">
        <f>IF($A83="","",SUM(รายละเอียดการคิด!AN83,รายละเอียดการคิด!AW83))</f>
        <v/>
      </c>
      <c r="H83" s="15" t="str">
        <f>IF($A83="","",SUM(รายละเอียดการคิด!AO83,รายละเอียดการคิด!AX83))</f>
        <v/>
      </c>
      <c r="I83" s="15" t="str">
        <f>IF($A83="","",SUM(รายละเอียดการคิด!AP83,รายละเอียดการคิด!AY83))</f>
        <v/>
      </c>
      <c r="J83" s="231" t="str">
        <f t="shared" si="1"/>
        <v/>
      </c>
    </row>
    <row r="84" spans="1:10" x14ac:dyDescent="0.25">
      <c r="A84" s="1" t="str">
        <f>IF(วันทำงาน!A84&lt;&gt;"",วันทำงาน!A84,"")</f>
        <v/>
      </c>
      <c r="B84" s="1" t="str">
        <f>IF(วันทำงาน!B84&lt;&gt;"",วันทำงาน!B84,"")</f>
        <v/>
      </c>
      <c r="C84" s="1" t="str">
        <f>IF(วันทำงาน!C84&lt;&gt;"",วันทำงาน!C84,"")</f>
        <v/>
      </c>
      <c r="D84" s="3" t="str">
        <f>IF(วันทำงาน!D84&lt;&gt;"",วันทำงาน!D84,"")</f>
        <v/>
      </c>
      <c r="E84" s="91" t="str">
        <f>IF(วันทำงาน!E84&lt;&gt;"",วันทำงาน!E84,"")</f>
        <v/>
      </c>
      <c r="F84" s="1" t="str">
        <f>IF(วันทำงาน!F84&lt;&gt;"",วันทำงาน!F84,"")</f>
        <v/>
      </c>
      <c r="G84" s="15" t="str">
        <f>IF($A84="","",SUM(รายละเอียดการคิด!AN84,รายละเอียดการคิด!AW84))</f>
        <v/>
      </c>
      <c r="H84" s="15" t="str">
        <f>IF($A84="","",SUM(รายละเอียดการคิด!AO84,รายละเอียดการคิด!AX84))</f>
        <v/>
      </c>
      <c r="I84" s="15" t="str">
        <f>IF($A84="","",SUM(รายละเอียดการคิด!AP84,รายละเอียดการคิด!AY84))</f>
        <v/>
      </c>
      <c r="J84" s="231" t="str">
        <f t="shared" si="1"/>
        <v/>
      </c>
    </row>
    <row r="85" spans="1:10" x14ac:dyDescent="0.25">
      <c r="A85" s="1" t="str">
        <f>IF(วันทำงาน!A85&lt;&gt;"",วันทำงาน!A85,"")</f>
        <v/>
      </c>
      <c r="B85" s="1" t="str">
        <f>IF(วันทำงาน!B85&lt;&gt;"",วันทำงาน!B85,"")</f>
        <v/>
      </c>
      <c r="C85" s="1" t="str">
        <f>IF(วันทำงาน!C85&lt;&gt;"",วันทำงาน!C85,"")</f>
        <v/>
      </c>
      <c r="D85" s="3" t="str">
        <f>IF(วันทำงาน!D85&lt;&gt;"",วันทำงาน!D85,"")</f>
        <v/>
      </c>
      <c r="E85" s="91" t="str">
        <f>IF(วันทำงาน!E85&lt;&gt;"",วันทำงาน!E85,"")</f>
        <v/>
      </c>
      <c r="F85" s="1" t="str">
        <f>IF(วันทำงาน!F85&lt;&gt;"",วันทำงาน!F85,"")</f>
        <v/>
      </c>
      <c r="G85" s="15" t="str">
        <f>IF($A85="","",SUM(รายละเอียดการคิด!AN85,รายละเอียดการคิด!AW85))</f>
        <v/>
      </c>
      <c r="H85" s="15" t="str">
        <f>IF($A85="","",SUM(รายละเอียดการคิด!AO85,รายละเอียดการคิด!AX85))</f>
        <v/>
      </c>
      <c r="I85" s="15" t="str">
        <f>IF($A85="","",SUM(รายละเอียดการคิด!AP85,รายละเอียดการคิด!AY85))</f>
        <v/>
      </c>
      <c r="J85" s="231" t="str">
        <f t="shared" si="1"/>
        <v/>
      </c>
    </row>
    <row r="86" spans="1:10" x14ac:dyDescent="0.25">
      <c r="A86" s="1" t="str">
        <f>IF(วันทำงาน!A86&lt;&gt;"",วันทำงาน!A86,"")</f>
        <v/>
      </c>
      <c r="B86" s="1" t="str">
        <f>IF(วันทำงาน!B86&lt;&gt;"",วันทำงาน!B86,"")</f>
        <v/>
      </c>
      <c r="C86" s="1" t="str">
        <f>IF(วันทำงาน!C86&lt;&gt;"",วันทำงาน!C86,"")</f>
        <v/>
      </c>
      <c r="D86" s="3" t="str">
        <f>IF(วันทำงาน!D86&lt;&gt;"",วันทำงาน!D86,"")</f>
        <v/>
      </c>
      <c r="E86" s="91" t="str">
        <f>IF(วันทำงาน!E86&lt;&gt;"",วันทำงาน!E86,"")</f>
        <v/>
      </c>
      <c r="F86" s="1" t="str">
        <f>IF(วันทำงาน!F86&lt;&gt;"",วันทำงาน!F86,"")</f>
        <v/>
      </c>
      <c r="G86" s="15" t="str">
        <f>IF($A86="","",SUM(รายละเอียดการคิด!AN86,รายละเอียดการคิด!AW86))</f>
        <v/>
      </c>
      <c r="H86" s="15" t="str">
        <f>IF($A86="","",SUM(รายละเอียดการคิด!AO86,รายละเอียดการคิด!AX86))</f>
        <v/>
      </c>
      <c r="I86" s="15" t="str">
        <f>IF($A86="","",SUM(รายละเอียดการคิด!AP86,รายละเอียดการคิด!AY86))</f>
        <v/>
      </c>
      <c r="J86" s="231" t="str">
        <f t="shared" si="1"/>
        <v/>
      </c>
    </row>
    <row r="87" spans="1:10" x14ac:dyDescent="0.25">
      <c r="A87" s="1" t="str">
        <f>IF(วันทำงาน!A87&lt;&gt;"",วันทำงาน!A87,"")</f>
        <v/>
      </c>
      <c r="B87" s="1" t="str">
        <f>IF(วันทำงาน!B87&lt;&gt;"",วันทำงาน!B87,"")</f>
        <v/>
      </c>
      <c r="C87" s="1" t="str">
        <f>IF(วันทำงาน!C87&lt;&gt;"",วันทำงาน!C87,"")</f>
        <v/>
      </c>
      <c r="D87" s="3" t="str">
        <f>IF(วันทำงาน!D87&lt;&gt;"",วันทำงาน!D87,"")</f>
        <v/>
      </c>
      <c r="E87" s="91" t="str">
        <f>IF(วันทำงาน!E87&lt;&gt;"",วันทำงาน!E87,"")</f>
        <v/>
      </c>
      <c r="F87" s="1" t="str">
        <f>IF(วันทำงาน!F87&lt;&gt;"",วันทำงาน!F87,"")</f>
        <v/>
      </c>
      <c r="G87" s="15" t="str">
        <f>IF($A87="","",SUM(รายละเอียดการคิด!AN87,รายละเอียดการคิด!AW87))</f>
        <v/>
      </c>
      <c r="H87" s="15" t="str">
        <f>IF($A87="","",SUM(รายละเอียดการคิด!AO87,รายละเอียดการคิด!AX87))</f>
        <v/>
      </c>
      <c r="I87" s="15" t="str">
        <f>IF($A87="","",SUM(รายละเอียดการคิด!AP87,รายละเอียดการคิด!AY87))</f>
        <v/>
      </c>
      <c r="J87" s="231" t="str">
        <f t="shared" si="1"/>
        <v/>
      </c>
    </row>
    <row r="88" spans="1:10" x14ac:dyDescent="0.25">
      <c r="A88" s="1" t="str">
        <f>IF(วันทำงาน!A88&lt;&gt;"",วันทำงาน!A88,"")</f>
        <v/>
      </c>
      <c r="B88" s="1" t="str">
        <f>IF(วันทำงาน!B88&lt;&gt;"",วันทำงาน!B88,"")</f>
        <v/>
      </c>
      <c r="C88" s="1" t="str">
        <f>IF(วันทำงาน!C88&lt;&gt;"",วันทำงาน!C88,"")</f>
        <v/>
      </c>
      <c r="D88" s="3" t="str">
        <f>IF(วันทำงาน!D88&lt;&gt;"",วันทำงาน!D88,"")</f>
        <v/>
      </c>
      <c r="E88" s="91" t="str">
        <f>IF(วันทำงาน!E88&lt;&gt;"",วันทำงาน!E88,"")</f>
        <v/>
      </c>
      <c r="F88" s="1" t="str">
        <f>IF(วันทำงาน!F88&lt;&gt;"",วันทำงาน!F88,"")</f>
        <v/>
      </c>
      <c r="G88" s="15" t="str">
        <f>IF($A88="","",SUM(รายละเอียดการคิด!AN88,รายละเอียดการคิด!AW88))</f>
        <v/>
      </c>
      <c r="H88" s="15" t="str">
        <f>IF($A88="","",SUM(รายละเอียดการคิด!AO88,รายละเอียดการคิด!AX88))</f>
        <v/>
      </c>
      <c r="I88" s="15" t="str">
        <f>IF($A88="","",SUM(รายละเอียดการคิด!AP88,รายละเอียดการคิด!AY88))</f>
        <v/>
      </c>
      <c r="J88" s="231" t="str">
        <f t="shared" si="1"/>
        <v/>
      </c>
    </row>
    <row r="89" spans="1:10" x14ac:dyDescent="0.25">
      <c r="A89" s="1" t="str">
        <f>IF(วันทำงาน!A89&lt;&gt;"",วันทำงาน!A89,"")</f>
        <v/>
      </c>
      <c r="B89" s="1" t="str">
        <f>IF(วันทำงาน!B89&lt;&gt;"",วันทำงาน!B89,"")</f>
        <v/>
      </c>
      <c r="C89" s="1" t="str">
        <f>IF(วันทำงาน!C89&lt;&gt;"",วันทำงาน!C89,"")</f>
        <v/>
      </c>
      <c r="D89" s="3" t="str">
        <f>IF(วันทำงาน!D89&lt;&gt;"",วันทำงาน!D89,"")</f>
        <v/>
      </c>
      <c r="E89" s="91" t="str">
        <f>IF(วันทำงาน!E89&lt;&gt;"",วันทำงาน!E89,"")</f>
        <v/>
      </c>
      <c r="F89" s="1" t="str">
        <f>IF(วันทำงาน!F89&lt;&gt;"",วันทำงาน!F89,"")</f>
        <v/>
      </c>
      <c r="G89" s="15" t="str">
        <f>IF($A89="","",SUM(รายละเอียดการคิด!AN89,รายละเอียดการคิด!AW89))</f>
        <v/>
      </c>
      <c r="H89" s="15" t="str">
        <f>IF($A89="","",SUM(รายละเอียดการคิด!AO89,รายละเอียดการคิด!AX89))</f>
        <v/>
      </c>
      <c r="I89" s="15" t="str">
        <f>IF($A89="","",SUM(รายละเอียดการคิด!AP89,รายละเอียดการคิด!AY89))</f>
        <v/>
      </c>
      <c r="J89" s="231" t="str">
        <f t="shared" si="1"/>
        <v/>
      </c>
    </row>
    <row r="90" spans="1:10" x14ac:dyDescent="0.25">
      <c r="A90" s="1" t="str">
        <f>IF(วันทำงาน!A90&lt;&gt;"",วันทำงาน!A90,"")</f>
        <v/>
      </c>
      <c r="B90" s="1" t="str">
        <f>IF(วันทำงาน!B90&lt;&gt;"",วันทำงาน!B90,"")</f>
        <v/>
      </c>
      <c r="C90" s="1" t="str">
        <f>IF(วันทำงาน!C90&lt;&gt;"",วันทำงาน!C90,"")</f>
        <v/>
      </c>
      <c r="D90" s="3" t="str">
        <f>IF(วันทำงาน!D90&lt;&gt;"",วันทำงาน!D90,"")</f>
        <v/>
      </c>
      <c r="E90" s="91" t="str">
        <f>IF(วันทำงาน!E90&lt;&gt;"",วันทำงาน!E90,"")</f>
        <v/>
      </c>
      <c r="F90" s="1" t="str">
        <f>IF(วันทำงาน!F90&lt;&gt;"",วันทำงาน!F90,"")</f>
        <v/>
      </c>
      <c r="G90" s="15" t="str">
        <f>IF($A90="","",SUM(รายละเอียดการคิด!AN90,รายละเอียดการคิด!AW90))</f>
        <v/>
      </c>
      <c r="H90" s="15" t="str">
        <f>IF($A90="","",SUM(รายละเอียดการคิด!AO90,รายละเอียดการคิด!AX90))</f>
        <v/>
      </c>
      <c r="I90" s="15" t="str">
        <f>IF($A90="","",SUM(รายละเอียดการคิด!AP90,รายละเอียดการคิด!AY90))</f>
        <v/>
      </c>
      <c r="J90" s="231" t="str">
        <f t="shared" si="1"/>
        <v/>
      </c>
    </row>
    <row r="91" spans="1:10" x14ac:dyDescent="0.25">
      <c r="A91" s="1" t="str">
        <f>IF(วันทำงาน!A91&lt;&gt;"",วันทำงาน!A91,"")</f>
        <v/>
      </c>
      <c r="B91" s="1" t="str">
        <f>IF(วันทำงาน!B91&lt;&gt;"",วันทำงาน!B91,"")</f>
        <v/>
      </c>
      <c r="C91" s="1" t="str">
        <f>IF(วันทำงาน!C91&lt;&gt;"",วันทำงาน!C91,"")</f>
        <v/>
      </c>
      <c r="D91" s="3" t="str">
        <f>IF(วันทำงาน!D91&lt;&gt;"",วันทำงาน!D91,"")</f>
        <v/>
      </c>
      <c r="E91" s="91" t="str">
        <f>IF(วันทำงาน!E91&lt;&gt;"",วันทำงาน!E91,"")</f>
        <v/>
      </c>
      <c r="F91" s="1" t="str">
        <f>IF(วันทำงาน!F91&lt;&gt;"",วันทำงาน!F91,"")</f>
        <v/>
      </c>
      <c r="G91" s="15" t="str">
        <f>IF($A91="","",SUM(รายละเอียดการคิด!AN91,รายละเอียดการคิด!AW91))</f>
        <v/>
      </c>
      <c r="H91" s="15" t="str">
        <f>IF($A91="","",SUM(รายละเอียดการคิด!AO91,รายละเอียดการคิด!AX91))</f>
        <v/>
      </c>
      <c r="I91" s="15" t="str">
        <f>IF($A91="","",SUM(รายละเอียดการคิด!AP91,รายละเอียดการคิด!AY91))</f>
        <v/>
      </c>
      <c r="J91" s="231" t="str">
        <f t="shared" si="1"/>
        <v/>
      </c>
    </row>
    <row r="92" spans="1:10" x14ac:dyDescent="0.25">
      <c r="A92" s="1" t="str">
        <f>IF(วันทำงาน!A92&lt;&gt;"",วันทำงาน!A92,"")</f>
        <v/>
      </c>
      <c r="B92" s="1" t="str">
        <f>IF(วันทำงาน!B92&lt;&gt;"",วันทำงาน!B92,"")</f>
        <v/>
      </c>
      <c r="C92" s="1" t="str">
        <f>IF(วันทำงาน!C92&lt;&gt;"",วันทำงาน!C92,"")</f>
        <v/>
      </c>
      <c r="D92" s="3" t="str">
        <f>IF(วันทำงาน!D92&lt;&gt;"",วันทำงาน!D92,"")</f>
        <v/>
      </c>
      <c r="E92" s="91" t="str">
        <f>IF(วันทำงาน!E92&lt;&gt;"",วันทำงาน!E92,"")</f>
        <v/>
      </c>
      <c r="F92" s="1" t="str">
        <f>IF(วันทำงาน!F92&lt;&gt;"",วันทำงาน!F92,"")</f>
        <v/>
      </c>
      <c r="G92" s="15" t="str">
        <f>IF($A92="","",SUM(รายละเอียดการคิด!AN92,รายละเอียดการคิด!AW92))</f>
        <v/>
      </c>
      <c r="H92" s="15" t="str">
        <f>IF($A92="","",SUM(รายละเอียดการคิด!AO92,รายละเอียดการคิด!AX92))</f>
        <v/>
      </c>
      <c r="I92" s="15" t="str">
        <f>IF($A92="","",SUM(รายละเอียดการคิด!AP92,รายละเอียดการคิด!AY92))</f>
        <v/>
      </c>
      <c r="J92" s="231" t="str">
        <f t="shared" si="1"/>
        <v/>
      </c>
    </row>
    <row r="93" spans="1:10" x14ac:dyDescent="0.25">
      <c r="A93" s="1" t="str">
        <f>IF(วันทำงาน!A93&lt;&gt;"",วันทำงาน!A93,"")</f>
        <v/>
      </c>
      <c r="B93" s="1" t="str">
        <f>IF(วันทำงาน!B93&lt;&gt;"",วันทำงาน!B93,"")</f>
        <v/>
      </c>
      <c r="C93" s="1" t="str">
        <f>IF(วันทำงาน!C93&lt;&gt;"",วันทำงาน!C93,"")</f>
        <v/>
      </c>
      <c r="D93" s="3" t="str">
        <f>IF(วันทำงาน!D93&lt;&gt;"",วันทำงาน!D93,"")</f>
        <v/>
      </c>
      <c r="E93" s="91" t="str">
        <f>IF(วันทำงาน!E93&lt;&gt;"",วันทำงาน!E93,"")</f>
        <v/>
      </c>
      <c r="F93" s="1" t="str">
        <f>IF(วันทำงาน!F93&lt;&gt;"",วันทำงาน!F93,"")</f>
        <v/>
      </c>
      <c r="G93" s="15" t="str">
        <f>IF($A93="","",SUM(รายละเอียดการคิด!AN93,รายละเอียดการคิด!AW93))</f>
        <v/>
      </c>
      <c r="H93" s="15" t="str">
        <f>IF($A93="","",SUM(รายละเอียดการคิด!AO93,รายละเอียดการคิด!AX93))</f>
        <v/>
      </c>
      <c r="I93" s="15" t="str">
        <f>IF($A93="","",SUM(รายละเอียดการคิด!AP93,รายละเอียดการคิด!AY93))</f>
        <v/>
      </c>
      <c r="J93" s="231" t="str">
        <f t="shared" si="1"/>
        <v/>
      </c>
    </row>
    <row r="94" spans="1:10" x14ac:dyDescent="0.25">
      <c r="A94" s="1" t="str">
        <f>IF(วันทำงาน!A94&lt;&gt;"",วันทำงาน!A94,"")</f>
        <v/>
      </c>
      <c r="B94" s="1" t="str">
        <f>IF(วันทำงาน!B94&lt;&gt;"",วันทำงาน!B94,"")</f>
        <v/>
      </c>
      <c r="C94" s="1" t="str">
        <f>IF(วันทำงาน!C94&lt;&gt;"",วันทำงาน!C94,"")</f>
        <v/>
      </c>
      <c r="D94" s="3" t="str">
        <f>IF(วันทำงาน!D94&lt;&gt;"",วันทำงาน!D94,"")</f>
        <v/>
      </c>
      <c r="E94" s="91" t="str">
        <f>IF(วันทำงาน!E94&lt;&gt;"",วันทำงาน!E94,"")</f>
        <v/>
      </c>
      <c r="F94" s="1" t="str">
        <f>IF(วันทำงาน!F94&lt;&gt;"",วันทำงาน!F94,"")</f>
        <v/>
      </c>
      <c r="G94" s="15" t="str">
        <f>IF($A94="","",SUM(รายละเอียดการคิด!AN94,รายละเอียดการคิด!AW94))</f>
        <v/>
      </c>
      <c r="H94" s="15" t="str">
        <f>IF($A94="","",SUM(รายละเอียดการคิด!AO94,รายละเอียดการคิด!AX94))</f>
        <v/>
      </c>
      <c r="I94" s="15" t="str">
        <f>IF($A94="","",SUM(รายละเอียดการคิด!AP94,รายละเอียดการคิด!AY94))</f>
        <v/>
      </c>
      <c r="J94" s="231" t="str">
        <f t="shared" si="1"/>
        <v/>
      </c>
    </row>
    <row r="95" spans="1:10" x14ac:dyDescent="0.25">
      <c r="A95" s="1" t="str">
        <f>IF(วันทำงาน!A95&lt;&gt;"",วันทำงาน!A95,"")</f>
        <v/>
      </c>
      <c r="B95" s="1" t="str">
        <f>IF(วันทำงาน!B95&lt;&gt;"",วันทำงาน!B95,"")</f>
        <v/>
      </c>
      <c r="C95" s="1" t="str">
        <f>IF(วันทำงาน!C95&lt;&gt;"",วันทำงาน!C95,"")</f>
        <v/>
      </c>
      <c r="D95" s="3" t="str">
        <f>IF(วันทำงาน!D95&lt;&gt;"",วันทำงาน!D95,"")</f>
        <v/>
      </c>
      <c r="E95" s="91" t="str">
        <f>IF(วันทำงาน!E95&lt;&gt;"",วันทำงาน!E95,"")</f>
        <v/>
      </c>
      <c r="F95" s="1" t="str">
        <f>IF(วันทำงาน!F95&lt;&gt;"",วันทำงาน!F95,"")</f>
        <v/>
      </c>
      <c r="G95" s="15" t="str">
        <f>IF($A95="","",SUM(รายละเอียดการคิด!AN95,รายละเอียดการคิด!AW95))</f>
        <v/>
      </c>
      <c r="H95" s="15" t="str">
        <f>IF($A95="","",SUM(รายละเอียดการคิด!AO95,รายละเอียดการคิด!AX95))</f>
        <v/>
      </c>
      <c r="I95" s="15" t="str">
        <f>IF($A95="","",SUM(รายละเอียดการคิด!AP95,รายละเอียดการคิด!AY95))</f>
        <v/>
      </c>
      <c r="J95" s="231" t="str">
        <f t="shared" si="1"/>
        <v/>
      </c>
    </row>
    <row r="96" spans="1:10" x14ac:dyDescent="0.25">
      <c r="A96" s="1" t="str">
        <f>IF(วันทำงาน!A96&lt;&gt;"",วันทำงาน!A96,"")</f>
        <v/>
      </c>
      <c r="B96" s="1" t="str">
        <f>IF(วันทำงาน!B96&lt;&gt;"",วันทำงาน!B96,"")</f>
        <v/>
      </c>
      <c r="C96" s="1" t="str">
        <f>IF(วันทำงาน!C96&lt;&gt;"",วันทำงาน!C96,"")</f>
        <v/>
      </c>
      <c r="D96" s="3" t="str">
        <f>IF(วันทำงาน!D96&lt;&gt;"",วันทำงาน!D96,"")</f>
        <v/>
      </c>
      <c r="E96" s="91" t="str">
        <f>IF(วันทำงาน!E96&lt;&gt;"",วันทำงาน!E96,"")</f>
        <v/>
      </c>
      <c r="F96" s="1" t="str">
        <f>IF(วันทำงาน!F96&lt;&gt;"",วันทำงาน!F96,"")</f>
        <v/>
      </c>
      <c r="G96" s="15" t="str">
        <f>IF($A96="","",SUM(รายละเอียดการคิด!AN96,รายละเอียดการคิด!AW96))</f>
        <v/>
      </c>
      <c r="H96" s="15" t="str">
        <f>IF($A96="","",SUM(รายละเอียดการคิด!AO96,รายละเอียดการคิด!AX96))</f>
        <v/>
      </c>
      <c r="I96" s="15" t="str">
        <f>IF($A96="","",SUM(รายละเอียดการคิด!AP96,รายละเอียดการคิด!AY96))</f>
        <v/>
      </c>
      <c r="J96" s="231" t="str">
        <f t="shared" si="1"/>
        <v/>
      </c>
    </row>
    <row r="97" spans="1:10" x14ac:dyDescent="0.25">
      <c r="A97" s="1" t="str">
        <f>IF(วันทำงาน!A97&lt;&gt;"",วันทำงาน!A97,"")</f>
        <v/>
      </c>
      <c r="B97" s="1" t="str">
        <f>IF(วันทำงาน!B97&lt;&gt;"",วันทำงาน!B97,"")</f>
        <v/>
      </c>
      <c r="C97" s="1" t="str">
        <f>IF(วันทำงาน!C97&lt;&gt;"",วันทำงาน!C97,"")</f>
        <v/>
      </c>
      <c r="D97" s="3" t="str">
        <f>IF(วันทำงาน!D97&lt;&gt;"",วันทำงาน!D97,"")</f>
        <v/>
      </c>
      <c r="E97" s="91" t="str">
        <f>IF(วันทำงาน!E97&lt;&gt;"",วันทำงาน!E97,"")</f>
        <v/>
      </c>
      <c r="F97" s="1" t="str">
        <f>IF(วันทำงาน!F97&lt;&gt;"",วันทำงาน!F97,"")</f>
        <v/>
      </c>
      <c r="G97" s="15" t="str">
        <f>IF($A97="","",SUM(รายละเอียดการคิด!AN97,รายละเอียดการคิด!AW97))</f>
        <v/>
      </c>
      <c r="H97" s="15" t="str">
        <f>IF($A97="","",SUM(รายละเอียดการคิด!AO97,รายละเอียดการคิด!AX97))</f>
        <v/>
      </c>
      <c r="I97" s="15" t="str">
        <f>IF($A97="","",SUM(รายละเอียดการคิด!AP97,รายละเอียดการคิด!AY97))</f>
        <v/>
      </c>
      <c r="J97" s="231" t="str">
        <f t="shared" si="1"/>
        <v/>
      </c>
    </row>
    <row r="98" spans="1:10" x14ac:dyDescent="0.25">
      <c r="A98" s="1" t="str">
        <f>IF(วันทำงาน!A98&lt;&gt;"",วันทำงาน!A98,"")</f>
        <v/>
      </c>
      <c r="B98" s="1" t="str">
        <f>IF(วันทำงาน!B98&lt;&gt;"",วันทำงาน!B98,"")</f>
        <v/>
      </c>
      <c r="C98" s="1" t="str">
        <f>IF(วันทำงาน!C98&lt;&gt;"",วันทำงาน!C98,"")</f>
        <v/>
      </c>
      <c r="D98" s="3" t="str">
        <f>IF(วันทำงาน!D98&lt;&gt;"",วันทำงาน!D98,"")</f>
        <v/>
      </c>
      <c r="E98" s="91" t="str">
        <f>IF(วันทำงาน!E98&lt;&gt;"",วันทำงาน!E98,"")</f>
        <v/>
      </c>
      <c r="F98" s="1" t="str">
        <f>IF(วันทำงาน!F98&lt;&gt;"",วันทำงาน!F98,"")</f>
        <v/>
      </c>
      <c r="G98" s="15" t="str">
        <f>IF($A98="","",SUM(รายละเอียดการคิด!AN98,รายละเอียดการคิด!AW98))</f>
        <v/>
      </c>
      <c r="H98" s="15" t="str">
        <f>IF($A98="","",SUM(รายละเอียดการคิด!AO98,รายละเอียดการคิด!AX98))</f>
        <v/>
      </c>
      <c r="I98" s="15" t="str">
        <f>IF($A98="","",SUM(รายละเอียดการคิด!AP98,รายละเอียดการคิด!AY98))</f>
        <v/>
      </c>
      <c r="J98" s="231" t="str">
        <f t="shared" si="1"/>
        <v/>
      </c>
    </row>
    <row r="99" spans="1:10" x14ac:dyDescent="0.25">
      <c r="A99" s="1" t="str">
        <f>IF(วันทำงาน!A99&lt;&gt;"",วันทำงาน!A99,"")</f>
        <v/>
      </c>
      <c r="B99" s="1" t="str">
        <f>IF(วันทำงาน!B99&lt;&gt;"",วันทำงาน!B99,"")</f>
        <v/>
      </c>
      <c r="C99" s="1" t="str">
        <f>IF(วันทำงาน!C99&lt;&gt;"",วันทำงาน!C99,"")</f>
        <v/>
      </c>
      <c r="D99" s="3" t="str">
        <f>IF(วันทำงาน!D99&lt;&gt;"",วันทำงาน!D99,"")</f>
        <v/>
      </c>
      <c r="E99" s="91" t="str">
        <f>IF(วันทำงาน!E99&lt;&gt;"",วันทำงาน!E99,"")</f>
        <v/>
      </c>
      <c r="F99" s="1" t="str">
        <f>IF(วันทำงาน!F99&lt;&gt;"",วันทำงาน!F99,"")</f>
        <v/>
      </c>
      <c r="G99" s="15" t="str">
        <f>IF($A99="","",SUM(รายละเอียดการคิด!AN99,รายละเอียดการคิด!AW99))</f>
        <v/>
      </c>
      <c r="H99" s="15" t="str">
        <f>IF($A99="","",SUM(รายละเอียดการคิด!AO99,รายละเอียดการคิด!AX99))</f>
        <v/>
      </c>
      <c r="I99" s="15" t="str">
        <f>IF($A99="","",SUM(รายละเอียดการคิด!AP99,รายละเอียดการคิด!AY99))</f>
        <v/>
      </c>
      <c r="J99" s="231" t="str">
        <f t="shared" si="1"/>
        <v/>
      </c>
    </row>
    <row r="100" spans="1:10" x14ac:dyDescent="0.25">
      <c r="A100" s="1" t="str">
        <f>IF(วันทำงาน!A100&lt;&gt;"",วันทำงาน!A100,"")</f>
        <v/>
      </c>
      <c r="B100" s="1" t="str">
        <f>IF(วันทำงาน!B100&lt;&gt;"",วันทำงาน!B100,"")</f>
        <v/>
      </c>
      <c r="C100" s="1" t="str">
        <f>IF(วันทำงาน!C100&lt;&gt;"",วันทำงาน!C100,"")</f>
        <v/>
      </c>
      <c r="D100" s="3" t="str">
        <f>IF(วันทำงาน!D100&lt;&gt;"",วันทำงาน!D100,"")</f>
        <v/>
      </c>
      <c r="E100" s="91" t="str">
        <f>IF(วันทำงาน!E100&lt;&gt;"",วันทำงาน!E100,"")</f>
        <v/>
      </c>
      <c r="F100" s="1" t="str">
        <f>IF(วันทำงาน!F100&lt;&gt;"",วันทำงาน!F100,"")</f>
        <v/>
      </c>
      <c r="G100" s="15" t="str">
        <f>IF($A100="","",SUM(รายละเอียดการคิด!AN100,รายละเอียดการคิด!AW100))</f>
        <v/>
      </c>
      <c r="H100" s="15" t="str">
        <f>IF($A100="","",SUM(รายละเอียดการคิด!AO100,รายละเอียดการคิด!AX100))</f>
        <v/>
      </c>
      <c r="I100" s="15" t="str">
        <f>IF($A100="","",SUM(รายละเอียดการคิด!AP100,รายละเอียดการคิด!AY100))</f>
        <v/>
      </c>
      <c r="J100" s="231" t="str">
        <f t="shared" si="1"/>
        <v/>
      </c>
    </row>
    <row r="101" spans="1:10" x14ac:dyDescent="0.25">
      <c r="A101" s="1" t="str">
        <f>IF(วันทำงาน!A101&lt;&gt;"",วันทำงาน!A101,"")</f>
        <v/>
      </c>
      <c r="B101" s="1" t="str">
        <f>IF(วันทำงาน!B101&lt;&gt;"",วันทำงาน!B101,"")</f>
        <v/>
      </c>
      <c r="C101" s="1" t="str">
        <f>IF(วันทำงาน!C101&lt;&gt;"",วันทำงาน!C101,"")</f>
        <v/>
      </c>
      <c r="D101" s="3" t="str">
        <f>IF(วันทำงาน!D101&lt;&gt;"",วันทำงาน!D101,"")</f>
        <v/>
      </c>
      <c r="E101" s="91" t="str">
        <f>IF(วันทำงาน!E101&lt;&gt;"",วันทำงาน!E101,"")</f>
        <v/>
      </c>
      <c r="F101" s="1" t="str">
        <f>IF(วันทำงาน!F101&lt;&gt;"",วันทำงาน!F101,"")</f>
        <v/>
      </c>
      <c r="G101" s="15" t="str">
        <f>IF($A101="","",SUM(รายละเอียดการคิด!AN101,รายละเอียดการคิด!AW101))</f>
        <v/>
      </c>
      <c r="H101" s="15" t="str">
        <f>IF($A101="","",SUM(รายละเอียดการคิด!AO101,รายละเอียดการคิด!AX101))</f>
        <v/>
      </c>
      <c r="I101" s="15" t="str">
        <f>IF($A101="","",SUM(รายละเอียดการคิด!AP101,รายละเอียดการคิด!AY101))</f>
        <v/>
      </c>
      <c r="J101" s="231" t="str">
        <f t="shared" si="1"/>
        <v/>
      </c>
    </row>
    <row r="102" spans="1:10" x14ac:dyDescent="0.25">
      <c r="A102" s="1" t="str">
        <f>IF(วันทำงาน!A102&lt;&gt;"",วันทำงาน!A102,"")</f>
        <v/>
      </c>
      <c r="B102" s="1" t="str">
        <f>IF(วันทำงาน!B102&lt;&gt;"",วันทำงาน!B102,"")</f>
        <v/>
      </c>
      <c r="C102" s="1" t="str">
        <f>IF(วันทำงาน!C102&lt;&gt;"",วันทำงาน!C102,"")</f>
        <v/>
      </c>
      <c r="D102" s="3" t="str">
        <f>IF(วันทำงาน!D102&lt;&gt;"",วันทำงาน!D102,"")</f>
        <v/>
      </c>
      <c r="E102" s="91" t="str">
        <f>IF(วันทำงาน!E102&lt;&gt;"",วันทำงาน!E102,"")</f>
        <v/>
      </c>
      <c r="F102" s="1" t="str">
        <f>IF(วันทำงาน!F102&lt;&gt;"",วันทำงาน!F102,"")</f>
        <v/>
      </c>
      <c r="G102" s="15" t="str">
        <f>IF($A102="","",SUM(รายละเอียดการคิด!AN102,รายละเอียดการคิด!AW102))</f>
        <v/>
      </c>
      <c r="H102" s="15" t="str">
        <f>IF($A102="","",SUM(รายละเอียดการคิด!AO102,รายละเอียดการคิด!AX102))</f>
        <v/>
      </c>
      <c r="I102" s="15" t="str">
        <f>IF($A102="","",SUM(รายละเอียดการคิด!AP102,รายละเอียดการคิด!AY102))</f>
        <v/>
      </c>
      <c r="J102" s="231" t="str">
        <f t="shared" si="1"/>
        <v/>
      </c>
    </row>
    <row r="103" spans="1:10" x14ac:dyDescent="0.25">
      <c r="A103" s="1" t="str">
        <f>IF(วันทำงาน!A103&lt;&gt;"",วันทำงาน!A103,"")</f>
        <v/>
      </c>
      <c r="B103" s="1" t="str">
        <f>IF(วันทำงาน!B103&lt;&gt;"",วันทำงาน!B103,"")</f>
        <v/>
      </c>
      <c r="C103" s="1" t="str">
        <f>IF(วันทำงาน!C103&lt;&gt;"",วันทำงาน!C103,"")</f>
        <v/>
      </c>
      <c r="D103" s="3" t="str">
        <f>IF(วันทำงาน!D103&lt;&gt;"",วันทำงาน!D103,"")</f>
        <v/>
      </c>
      <c r="E103" s="91" t="str">
        <f>IF(วันทำงาน!E103&lt;&gt;"",วันทำงาน!E103,"")</f>
        <v/>
      </c>
      <c r="F103" s="1" t="str">
        <f>IF(วันทำงาน!F103&lt;&gt;"",วันทำงาน!F103,"")</f>
        <v/>
      </c>
      <c r="G103" s="15" t="str">
        <f>IF($A103="","",SUM(รายละเอียดการคิด!AN103,รายละเอียดการคิด!AW103))</f>
        <v/>
      </c>
      <c r="H103" s="15" t="str">
        <f>IF($A103="","",SUM(รายละเอียดการคิด!AO103,รายละเอียดการคิด!AX103))</f>
        <v/>
      </c>
      <c r="I103" s="15" t="str">
        <f>IF($A103="","",SUM(รายละเอียดการคิด!AP103,รายละเอียดการคิด!AY103))</f>
        <v/>
      </c>
      <c r="J103" s="231" t="str">
        <f t="shared" si="1"/>
        <v/>
      </c>
    </row>
    <row r="104" spans="1:10" x14ac:dyDescent="0.25">
      <c r="A104" s="1" t="str">
        <f>IF(วันทำงาน!A104&lt;&gt;"",วันทำงาน!A104,"")</f>
        <v/>
      </c>
      <c r="B104" s="1" t="str">
        <f>IF(วันทำงาน!B104&lt;&gt;"",วันทำงาน!B104,"")</f>
        <v/>
      </c>
      <c r="C104" s="1" t="str">
        <f>IF(วันทำงาน!C104&lt;&gt;"",วันทำงาน!C104,"")</f>
        <v/>
      </c>
      <c r="D104" s="3" t="str">
        <f>IF(วันทำงาน!D104&lt;&gt;"",วันทำงาน!D104,"")</f>
        <v/>
      </c>
      <c r="E104" s="91" t="str">
        <f>IF(วันทำงาน!E104&lt;&gt;"",วันทำงาน!E104,"")</f>
        <v/>
      </c>
      <c r="F104" s="1" t="str">
        <f>IF(วันทำงาน!F104&lt;&gt;"",วันทำงาน!F104,"")</f>
        <v/>
      </c>
      <c r="G104" s="15" t="str">
        <f>IF($A104="","",SUM(รายละเอียดการคิด!AN104,รายละเอียดการคิด!AW104))</f>
        <v/>
      </c>
      <c r="H104" s="15" t="str">
        <f>IF($A104="","",SUM(รายละเอียดการคิด!AO104,รายละเอียดการคิด!AX104))</f>
        <v/>
      </c>
      <c r="I104" s="15" t="str">
        <f>IF($A104="","",SUM(รายละเอียดการคิด!AP104,รายละเอียดการคิด!AY104))</f>
        <v/>
      </c>
      <c r="J104" s="231" t="str">
        <f t="shared" si="1"/>
        <v/>
      </c>
    </row>
    <row r="105" spans="1:10" x14ac:dyDescent="0.25">
      <c r="A105" s="1" t="str">
        <f>IF(วันทำงาน!A105&lt;&gt;"",วันทำงาน!A105,"")</f>
        <v/>
      </c>
      <c r="B105" s="1" t="str">
        <f>IF(วันทำงาน!B105&lt;&gt;"",วันทำงาน!B105,"")</f>
        <v/>
      </c>
      <c r="C105" s="1" t="str">
        <f>IF(วันทำงาน!C105&lt;&gt;"",วันทำงาน!C105,"")</f>
        <v/>
      </c>
      <c r="D105" s="3" t="str">
        <f>IF(วันทำงาน!D105&lt;&gt;"",วันทำงาน!D105,"")</f>
        <v/>
      </c>
      <c r="E105" s="91" t="str">
        <f>IF(วันทำงาน!E105&lt;&gt;"",วันทำงาน!E105,"")</f>
        <v/>
      </c>
      <c r="F105" s="1" t="str">
        <f>IF(วันทำงาน!F105&lt;&gt;"",วันทำงาน!F105,"")</f>
        <v/>
      </c>
      <c r="G105" s="15" t="str">
        <f>IF($A105="","",SUM(รายละเอียดการคิด!AN105,รายละเอียดการคิด!AW105))</f>
        <v/>
      </c>
      <c r="H105" s="15" t="str">
        <f>IF($A105="","",SUM(รายละเอียดการคิด!AO105,รายละเอียดการคิด!AX105))</f>
        <v/>
      </c>
      <c r="I105" s="15" t="str">
        <f>IF($A105="","",SUM(รายละเอียดการคิด!AP105,รายละเอียดการคิด!AY105))</f>
        <v/>
      </c>
      <c r="J105" s="231" t="str">
        <f t="shared" si="1"/>
        <v/>
      </c>
    </row>
    <row r="106" spans="1:10" ht="1.2" customHeight="1" x14ac:dyDescent="0.25">
      <c r="A106" s="18"/>
      <c r="B106" s="37"/>
      <c r="C106" s="37"/>
      <c r="D106" s="38"/>
      <c r="E106" s="38"/>
      <c r="F106" s="39"/>
      <c r="G106" s="8"/>
      <c r="H106" s="8"/>
      <c r="I106" s="8"/>
      <c r="J106" s="24"/>
    </row>
    <row r="107" spans="1:10" s="12" customFormat="1" ht="19.8" customHeight="1" x14ac:dyDescent="0.25">
      <c r="A107" s="267" t="s">
        <v>4</v>
      </c>
      <c r="B107" s="268"/>
      <c r="C107" s="268"/>
      <c r="D107" s="269"/>
      <c r="E107" s="13"/>
      <c r="F107" s="14"/>
      <c r="G107" s="35">
        <f>SUM(G6:G105)</f>
        <v>0</v>
      </c>
      <c r="H107" s="35">
        <f>SUM(H6:H105)</f>
        <v>0</v>
      </c>
      <c r="I107" s="35">
        <f t="shared" ref="I107:J107" si="2">SUM(I6:I105)</f>
        <v>0</v>
      </c>
      <c r="J107" s="35">
        <f t="shared" si="2"/>
        <v>0</v>
      </c>
    </row>
    <row r="108" spans="1:10" x14ac:dyDescent="0.25">
      <c r="F108" s="11"/>
      <c r="H108" s="134"/>
      <c r="I108" s="134"/>
      <c r="J108" s="90"/>
    </row>
    <row r="109" spans="1:10" s="6" customFormat="1" ht="36" customHeight="1" x14ac:dyDescent="0.25">
      <c r="B109" s="246" t="str">
        <f>'สรุป Incentive_กลุ่มน้ำ'!B109</f>
        <v>ผู้จัดทำ..................................................</v>
      </c>
      <c r="E109" s="246" t="str">
        <f>'สรุป Incentive_กลุ่มน้ำ'!E109</f>
        <v>ผู้ตรวจสอบ..................................................</v>
      </c>
      <c r="F109" s="243"/>
      <c r="G109" s="244"/>
      <c r="H109" s="246" t="str">
        <f>'สรุป Incentive_กลุ่มน้ำ'!H109</f>
        <v xml:space="preserve">    ผู้อนุมัติ..................................................</v>
      </c>
      <c r="I109" s="245"/>
      <c r="J109" s="99"/>
    </row>
    <row r="110" spans="1:10" s="6" customFormat="1" ht="18" customHeight="1" x14ac:dyDescent="0.25">
      <c r="C110" s="6">
        <f>'สรุป Incentive_กลุ่มน้ำ'!C110</f>
        <v>0</v>
      </c>
      <c r="E110" s="6" t="str">
        <f>'สรุป Incentive_กลุ่มน้ำ'!E110</f>
        <v xml:space="preserve">                   นายสันติชัย กนกชัชวาล</v>
      </c>
      <c r="F110" s="243"/>
      <c r="G110" s="244"/>
      <c r="H110" s="244" t="str">
        <f>'สรุป Incentive_กลุ่มน้ำ'!H110</f>
        <v xml:space="preserve">                     นายชนินทน์ สุรเศวต</v>
      </c>
      <c r="I110" s="244"/>
      <c r="J110" s="244"/>
    </row>
    <row r="111" spans="1:10" s="6" customFormat="1" x14ac:dyDescent="0.25">
      <c r="C111" s="6" t="str">
        <f>'สรุป Incentive_กลุ่มน้ำ'!C111</f>
        <v xml:space="preserve">        ผู้จัดการศูนย์</v>
      </c>
      <c r="E111" s="6" t="str">
        <f>'สรุป Incentive_กลุ่มน้ำ'!E111</f>
        <v xml:space="preserve">                  ผช.ผอ.ศูนย์กระจายสินค้า</v>
      </c>
      <c r="G111" s="244"/>
      <c r="H111" s="244" t="str">
        <f>'สรุป Incentive_กลุ่มน้ำ'!H111</f>
        <v xml:space="preserve">                    ผอ.ศูนย์กระจายสินค้า</v>
      </c>
      <c r="I111" s="244"/>
      <c r="J111" s="244"/>
    </row>
  </sheetData>
  <sheetProtection formatCells="0" formatColumns="0" formatRows="0" insertColumns="0" insertRows="0" insertHyperlinks="0" deleteColumns="0" deleteRows="0" sort="0" autoFilter="0" pivotTables="0"/>
  <mergeCells count="10">
    <mergeCell ref="A107:D107"/>
    <mergeCell ref="A1:D1"/>
    <mergeCell ref="H3:J3"/>
    <mergeCell ref="A4:A5"/>
    <mergeCell ref="B4:B5"/>
    <mergeCell ref="C4:C5"/>
    <mergeCell ref="D4:D5"/>
    <mergeCell ref="E4:E5"/>
    <mergeCell ref="F4:F5"/>
    <mergeCell ref="G4:J4"/>
  </mergeCells>
  <pageMargins left="0.31496062992125984" right="0.31496062992125984" top="0.39370078740157483" bottom="0" header="0.31496062992125984" footer="0.31496062992125984"/>
  <pageSetup paperSize="9" scale="40" orientation="portrait" r:id="rId1"/>
  <ignoredErrors>
    <ignoredError sqref="A2:D2 E1 A3:D3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A4D9D-BE62-4A19-8682-13D614B21743}">
  <sheetPr>
    <tabColor theme="9" tint="-0.249977111117893"/>
  </sheetPr>
  <dimension ref="A1:AY173"/>
  <sheetViews>
    <sheetView zoomScaleNormal="100" workbookViewId="0">
      <pane xSplit="6" ySplit="5" topLeftCell="X6" activePane="bottomRight" state="frozen"/>
      <selection pane="topRight" activeCell="F1" sqref="F1"/>
      <selection pane="bottomLeft" activeCell="A6" sqref="A6"/>
      <selection pane="bottomRight" activeCell="AE9" sqref="AE9"/>
    </sheetView>
  </sheetViews>
  <sheetFormatPr defaultColWidth="10.33203125" defaultRowHeight="13.2" x14ac:dyDescent="0.25"/>
  <cols>
    <col min="1" max="1" width="4.33203125" customWidth="1"/>
    <col min="2" max="2" width="8.33203125" customWidth="1"/>
    <col min="3" max="3" width="9.77734375" hidden="1" customWidth="1"/>
    <col min="4" max="4" width="8.77734375" customWidth="1"/>
    <col min="5" max="5" width="26.33203125" customWidth="1"/>
    <col min="6" max="6" width="16.5546875" customWidth="1"/>
    <col min="7" max="7" width="8.33203125" style="11" customWidth="1"/>
    <col min="8" max="11" width="8.33203125" style="140" hidden="1" customWidth="1"/>
    <col min="12" max="12" width="10.33203125" style="140" hidden="1" customWidth="1"/>
    <col min="13" max="13" width="9.109375" style="140" hidden="1" customWidth="1"/>
    <col min="14" max="15" width="10.21875" style="140" hidden="1" customWidth="1"/>
    <col min="16" max="16" width="11" style="140" hidden="1" customWidth="1"/>
    <col min="17" max="17" width="10.21875" style="140" hidden="1" customWidth="1"/>
    <col min="18" max="20" width="7.44140625" style="11" customWidth="1"/>
    <col min="21" max="22" width="13.44140625" style="27" customWidth="1"/>
    <col min="23" max="23" width="9.5546875" style="30" customWidth="1"/>
    <col min="24" max="24" width="5.44140625" style="30" customWidth="1"/>
    <col min="25" max="25" width="13.109375" style="2" customWidth="1"/>
    <col min="26" max="26" width="8.6640625" style="121" hidden="1" customWidth="1"/>
    <col min="27" max="27" width="8.6640625" style="36" customWidth="1"/>
    <col min="28" max="28" width="12.21875" style="2" customWidth="1"/>
    <col min="29" max="33" width="12.77734375" style="2" customWidth="1"/>
    <col min="34" max="34" width="13.109375" style="2" customWidth="1"/>
    <col min="35" max="35" width="8.6640625" style="121" hidden="1" customWidth="1"/>
    <col min="36" max="36" width="8.6640625" style="36" customWidth="1"/>
    <col min="37" max="37" width="12.21875" style="2" customWidth="1"/>
    <col min="38" max="42" width="12.77734375" style="2" customWidth="1"/>
    <col min="43" max="43" width="13.109375" style="2" customWidth="1"/>
    <col min="44" max="44" width="8.6640625" style="121" hidden="1" customWidth="1"/>
    <col min="45" max="45" width="8.6640625" style="36" customWidth="1"/>
    <col min="46" max="46" width="12.21875" style="2" customWidth="1"/>
    <col min="47" max="51" width="12.77734375" style="2" customWidth="1"/>
  </cols>
  <sheetData>
    <row r="1" spans="1:51" ht="19.8" customHeight="1" x14ac:dyDescent="0.3">
      <c r="A1" s="286">
        <f>วันทำงาน!A1</f>
        <v>0</v>
      </c>
      <c r="B1" s="286"/>
      <c r="C1" s="286"/>
      <c r="D1" s="286"/>
      <c r="E1" s="286"/>
      <c r="F1" s="241" t="str">
        <f>IF(VALUE(วันทำงาน!$L$4)-VALUE(วันทำงาน!$E$1) &lt;65,"*** ไม่เกิน 2 เดือน","")</f>
        <v>*** ไม่เกิน 2 เดือน</v>
      </c>
      <c r="G1" s="9"/>
      <c r="H1" s="135"/>
      <c r="I1" s="135"/>
      <c r="J1" s="135"/>
      <c r="K1" s="135"/>
      <c r="L1" s="149"/>
      <c r="M1" s="135"/>
      <c r="N1" s="135"/>
      <c r="O1" s="135"/>
      <c r="P1" s="239"/>
      <c r="Q1" s="135"/>
      <c r="R1" s="9"/>
      <c r="S1" s="9"/>
      <c r="T1" s="9"/>
      <c r="U1" s="25"/>
      <c r="V1" s="25"/>
      <c r="W1" s="28"/>
      <c r="X1" s="28"/>
      <c r="Y1" s="173"/>
      <c r="Z1" s="119"/>
      <c r="AA1" s="174"/>
      <c r="AB1" s="173"/>
      <c r="AC1" s="173"/>
      <c r="AD1" s="173"/>
      <c r="AE1" s="173"/>
      <c r="AF1" s="173"/>
      <c r="AG1" s="173"/>
      <c r="AH1" s="173"/>
      <c r="AI1" s="119"/>
      <c r="AJ1" s="174"/>
      <c r="AK1" s="173"/>
      <c r="AL1" s="173"/>
      <c r="AM1" s="173"/>
      <c r="AN1" s="173"/>
      <c r="AO1" s="173"/>
      <c r="AP1" s="173"/>
      <c r="AQ1" s="173"/>
      <c r="AR1" s="119"/>
      <c r="AS1" s="174"/>
      <c r="AT1" s="173"/>
      <c r="AU1" s="173"/>
      <c r="AV1" s="173"/>
      <c r="AW1" s="173"/>
      <c r="AX1" s="173"/>
      <c r="AY1" s="173"/>
    </row>
    <row r="2" spans="1:51" s="6" customFormat="1" ht="19.8" customHeight="1" x14ac:dyDescent="0.3">
      <c r="A2" s="5" t="str">
        <f>"รายละเอียดการคิด Incentive ประจำเดือน  "&amp;วันทำงาน!L4</f>
        <v xml:space="preserve">รายละเอียดการคิด Incentive ประจำเดือน  </v>
      </c>
      <c r="B2" s="5"/>
      <c r="C2" s="5"/>
      <c r="D2" s="5"/>
      <c r="E2" s="5"/>
      <c r="F2" s="5"/>
      <c r="G2" s="10"/>
      <c r="H2" s="136"/>
      <c r="I2" s="136"/>
      <c r="J2" s="136"/>
      <c r="K2" s="136"/>
      <c r="L2" s="136"/>
      <c r="M2" s="136"/>
      <c r="N2" s="136"/>
      <c r="O2" s="136"/>
      <c r="P2" s="136"/>
      <c r="Q2" s="136"/>
      <c r="R2" s="10"/>
      <c r="S2" s="10"/>
      <c r="T2" s="10"/>
      <c r="U2" s="26"/>
      <c r="V2" s="26"/>
      <c r="W2" s="29"/>
      <c r="X2" s="195" t="s">
        <v>65</v>
      </c>
      <c r="Y2" s="196">
        <f>V6-SUM(Y6,AH6,AQ6)</f>
        <v>0</v>
      </c>
      <c r="Z2" s="197"/>
      <c r="AA2" s="198"/>
      <c r="AB2" s="196">
        <f>V6*AA6-SUM(AB6,AK6,AT6)</f>
        <v>0</v>
      </c>
      <c r="AC2" s="175"/>
      <c r="AD2" s="175"/>
      <c r="AE2" s="175"/>
      <c r="AF2" s="175"/>
      <c r="AG2" s="175"/>
      <c r="AH2" s="175"/>
      <c r="AI2" s="120"/>
      <c r="AJ2" s="174"/>
      <c r="AK2" s="175"/>
      <c r="AL2" s="175"/>
      <c r="AM2" s="175"/>
      <c r="AN2" s="175"/>
      <c r="AO2" s="175"/>
      <c r="AP2" s="175"/>
      <c r="AQ2" s="175"/>
      <c r="AR2" s="120"/>
      <c r="AS2" s="174"/>
      <c r="AT2" s="175"/>
      <c r="AU2" s="175"/>
      <c r="AV2" s="175"/>
      <c r="AW2" s="175"/>
      <c r="AX2" s="175"/>
      <c r="AY2" s="175"/>
    </row>
    <row r="3" spans="1:51" s="260" customFormat="1" ht="18" customHeight="1" thickBot="1" x14ac:dyDescent="0.3">
      <c r="A3" s="259" t="str">
        <f>"Supervisor :  "&amp;วันทำงาน!A3</f>
        <v xml:space="preserve">Supervisor :  </v>
      </c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4">
        <f>V10-SUM(Y10,AH10,AQ10)</f>
        <v>0</v>
      </c>
      <c r="AB3" s="264">
        <f>V10*AA10-SUM(AB10,AK10,AT10)</f>
        <v>0</v>
      </c>
      <c r="AC3" s="261"/>
      <c r="AD3" s="261"/>
      <c r="AE3" s="261"/>
      <c r="AF3" s="261"/>
      <c r="AG3" s="261"/>
      <c r="AI3" s="262"/>
      <c r="AK3" s="261"/>
      <c r="AL3" s="261"/>
      <c r="AM3" s="261"/>
      <c r="AN3" s="261"/>
      <c r="AO3" s="261"/>
      <c r="AP3" s="261"/>
      <c r="AR3" s="262"/>
      <c r="AT3" s="261"/>
      <c r="AU3" s="261"/>
      <c r="AV3" s="261"/>
      <c r="AW3" s="261"/>
      <c r="AX3" s="261"/>
      <c r="AY3" s="261"/>
    </row>
    <row r="4" spans="1:51" ht="23.4" customHeight="1" thickTop="1" x14ac:dyDescent="0.25">
      <c r="A4" s="287" t="s">
        <v>1</v>
      </c>
      <c r="B4" s="289" t="s">
        <v>3</v>
      </c>
      <c r="C4" s="199"/>
      <c r="D4" s="289" t="s">
        <v>16</v>
      </c>
      <c r="E4" s="291" t="s">
        <v>5</v>
      </c>
      <c r="F4" s="291" t="s">
        <v>2</v>
      </c>
      <c r="G4" s="291" t="s">
        <v>8</v>
      </c>
      <c r="H4" s="299" t="s">
        <v>45</v>
      </c>
      <c r="I4" s="300"/>
      <c r="J4" s="300"/>
      <c r="K4" s="300"/>
      <c r="L4" s="301"/>
      <c r="M4" s="300" t="s">
        <v>50</v>
      </c>
      <c r="N4" s="300"/>
      <c r="O4" s="300"/>
      <c r="P4" s="300"/>
      <c r="Q4" s="301"/>
      <c r="R4" s="302" t="s">
        <v>56</v>
      </c>
      <c r="S4" s="303"/>
      <c r="T4" s="304"/>
      <c r="U4" s="293" t="s">
        <v>60</v>
      </c>
      <c r="V4" s="294"/>
      <c r="W4" s="294"/>
      <c r="X4" s="295"/>
      <c r="Y4" s="285" t="str">
        <f>เงื่อนไข!E1</f>
        <v>กลุ่มสินค้าน้ำดื่ม</v>
      </c>
      <c r="Z4" s="283"/>
      <c r="AA4" s="283"/>
      <c r="AB4" s="283"/>
      <c r="AC4" s="283"/>
      <c r="AD4" s="283"/>
      <c r="AE4" s="283"/>
      <c r="AF4" s="283"/>
      <c r="AG4" s="284"/>
      <c r="AH4" s="283" t="str">
        <f>เงื่อนไข!I1</f>
        <v>กลุ่มสินค้ายา</v>
      </c>
      <c r="AI4" s="283"/>
      <c r="AJ4" s="283"/>
      <c r="AK4" s="283"/>
      <c r="AL4" s="283"/>
      <c r="AM4" s="283"/>
      <c r="AN4" s="283"/>
      <c r="AO4" s="283"/>
      <c r="AP4" s="284"/>
      <c r="AQ4" s="285" t="str">
        <f>เงื่อนไข!M1</f>
        <v>กลุ่มสินค้าข้าว</v>
      </c>
      <c r="AR4" s="283"/>
      <c r="AS4" s="283"/>
      <c r="AT4" s="283"/>
      <c r="AU4" s="283"/>
      <c r="AV4" s="283"/>
      <c r="AW4" s="283"/>
      <c r="AX4" s="283"/>
      <c r="AY4" s="284"/>
    </row>
    <row r="5" spans="1:51" ht="39.6" customHeight="1" thickBot="1" x14ac:dyDescent="0.3">
      <c r="A5" s="288"/>
      <c r="B5" s="290"/>
      <c r="C5" s="200"/>
      <c r="D5" s="290"/>
      <c r="E5" s="292"/>
      <c r="F5" s="292"/>
      <c r="G5" s="292"/>
      <c r="H5" s="201" t="s">
        <v>46</v>
      </c>
      <c r="I5" s="202" t="s">
        <v>47</v>
      </c>
      <c r="J5" s="202" t="s">
        <v>48</v>
      </c>
      <c r="K5" s="202" t="s">
        <v>49</v>
      </c>
      <c r="L5" s="238" t="s">
        <v>44</v>
      </c>
      <c r="M5" s="203" t="s">
        <v>46</v>
      </c>
      <c r="N5" s="202" t="s">
        <v>47</v>
      </c>
      <c r="O5" s="202" t="s">
        <v>48</v>
      </c>
      <c r="P5" s="202" t="s">
        <v>49</v>
      </c>
      <c r="Q5" s="204" t="s">
        <v>44</v>
      </c>
      <c r="R5" s="205" t="s">
        <v>20</v>
      </c>
      <c r="S5" s="205" t="s">
        <v>29</v>
      </c>
      <c r="T5" s="206" t="s">
        <v>55</v>
      </c>
      <c r="U5" s="266" t="s">
        <v>34</v>
      </c>
      <c r="V5" s="207" t="s">
        <v>41</v>
      </c>
      <c r="W5" s="208" t="s">
        <v>42</v>
      </c>
      <c r="X5" s="209" t="s">
        <v>51</v>
      </c>
      <c r="Y5" s="210" t="s">
        <v>10</v>
      </c>
      <c r="Z5" s="211" t="s">
        <v>40</v>
      </c>
      <c r="AA5" s="212" t="s">
        <v>12</v>
      </c>
      <c r="AB5" s="211" t="s">
        <v>11</v>
      </c>
      <c r="AC5" s="213" t="s">
        <v>58</v>
      </c>
      <c r="AD5" s="213" t="s">
        <v>59</v>
      </c>
      <c r="AE5" s="213" t="s">
        <v>73</v>
      </c>
      <c r="AF5" s="213" t="s">
        <v>43</v>
      </c>
      <c r="AG5" s="214" t="s">
        <v>30</v>
      </c>
      <c r="AH5" s="213" t="s">
        <v>10</v>
      </c>
      <c r="AI5" s="211" t="s">
        <v>40</v>
      </c>
      <c r="AJ5" s="212" t="s">
        <v>12</v>
      </c>
      <c r="AK5" s="211" t="s">
        <v>11</v>
      </c>
      <c r="AL5" s="213" t="s">
        <v>58</v>
      </c>
      <c r="AM5" s="213" t="s">
        <v>59</v>
      </c>
      <c r="AN5" s="213" t="s">
        <v>73</v>
      </c>
      <c r="AO5" s="213" t="s">
        <v>43</v>
      </c>
      <c r="AP5" s="214" t="s">
        <v>30</v>
      </c>
      <c r="AQ5" s="210" t="s">
        <v>10</v>
      </c>
      <c r="AR5" s="211" t="s">
        <v>40</v>
      </c>
      <c r="AS5" s="212" t="s">
        <v>12</v>
      </c>
      <c r="AT5" s="211" t="s">
        <v>11</v>
      </c>
      <c r="AU5" s="213" t="s">
        <v>58</v>
      </c>
      <c r="AV5" s="213" t="s">
        <v>59</v>
      </c>
      <c r="AW5" s="213" t="s">
        <v>73</v>
      </c>
      <c r="AX5" s="213" t="s">
        <v>43</v>
      </c>
      <c r="AY5" s="214" t="s">
        <v>30</v>
      </c>
    </row>
    <row r="6" spans="1:51" s="6" customFormat="1" ht="13.2" customHeight="1" thickTop="1" x14ac:dyDescent="0.25">
      <c r="A6" s="125" t="str">
        <f>IF(วันทำงาน!A6&lt;&gt;"",วันทำงาน!A6,"")</f>
        <v/>
      </c>
      <c r="B6" s="125" t="str">
        <f>IF(วันทำงาน!B6&lt;&gt;"",วันทำงาน!B6,"")</f>
        <v/>
      </c>
      <c r="C6" s="125"/>
      <c r="D6" s="125" t="str">
        <f>IF(วันทำงาน!C6&lt;&gt;"",วันทำงาน!C6,"")</f>
        <v/>
      </c>
      <c r="E6" s="126" t="str">
        <f>IF(วันทำงาน!D6&lt;&gt;"",วันทำงาน!D6,"")</f>
        <v/>
      </c>
      <c r="F6" s="91" t="str">
        <f>IF(วันทำงาน!E6&lt;&gt;"",วันทำงาน!E6,"")</f>
        <v/>
      </c>
      <c r="G6" s="125" t="str">
        <f>IF(วันทำงาน!F6&lt;&gt;"",วันทำงาน!F6,"")</f>
        <v/>
      </c>
      <c r="H6" s="137" t="str">
        <f>IF(F6="Salesman",วันทำงาน!G6,"")</f>
        <v/>
      </c>
      <c r="I6" s="142" t="str">
        <f>IF($H6="","",AB6/$R6*(100%-เงื่อนไข!$B$4))</f>
        <v/>
      </c>
      <c r="J6" s="142" t="str">
        <f>IF($H6="","",AK6/$R6*(100%-เงื่อนไข!$B$4))</f>
        <v/>
      </c>
      <c r="K6" s="142" t="str">
        <f>IF($H6="","",AT6/$R6*(100%-เงื่อนไข!$B$4))</f>
        <v/>
      </c>
      <c r="L6" s="142" t="str">
        <f t="shared" ref="L6:L14" si="0">IF(H6="","",SUM(I6:K6))</f>
        <v/>
      </c>
      <c r="M6" s="143" t="str">
        <f>IF((OR(วันทำงาน!H6="",$F$1="")),"",IF(F6="Salesman",วันทำงาน!H6,""))</f>
        <v/>
      </c>
      <c r="N6" s="112">
        <f>IF($M6="",0,IF($X6="P",Y6*เงื่อนไข!$C$5,0))</f>
        <v>0</v>
      </c>
      <c r="O6" s="112">
        <f>IF($M6="",0,IF($X6="P",AH6*เงื่อนไข!$C$5,0))</f>
        <v>0</v>
      </c>
      <c r="P6" s="142">
        <f>IF($M6="",0,IF($X6="P",AQ6*เงื่อนไข!$C$5,0))</f>
        <v>0</v>
      </c>
      <c r="Q6" s="142">
        <f t="shared" ref="Q6:Q14" si="1">IF(M6="",0,SUM(N6:P6))</f>
        <v>0</v>
      </c>
      <c r="R6" s="125" t="str">
        <f>IF($A6="","",IF(วันทำงาน!J6&lt;&gt;"",วันทำงาน!J6,""))</f>
        <v/>
      </c>
      <c r="S6" s="125" t="str">
        <f>IF($A6="","",IF(วันทำงาน!K6&lt;&gt;"",วันทำงาน!K6,""))</f>
        <v/>
      </c>
      <c r="T6" s="157" t="str">
        <f>IF($A6="","",IF(วันทำงาน!AZ6&lt;&gt;"",วันทำงาน!AZ6,""))</f>
        <v/>
      </c>
      <c r="U6" s="107" t="str">
        <f>IF(A6="","",เงื่อนไข!C$4)</f>
        <v/>
      </c>
      <c r="V6" s="107">
        <f t="shared" ref="V6:V69" si="2">SUM(Y6,AH6,AQ6)</f>
        <v>0</v>
      </c>
      <c r="W6" s="106" t="str">
        <f t="shared" ref="W6:W69" si="3">IF((OR(U6=0,U6="")),"",V6/U6)</f>
        <v/>
      </c>
      <c r="X6" s="187" t="str">
        <f t="shared" ref="X6:X69" si="4">IF((AND(F6="Salesman",W6&gt;=80%)),"P","")</f>
        <v/>
      </c>
      <c r="Y6" s="185">
        <f>วันทำงาน!AQ6</f>
        <v>0</v>
      </c>
      <c r="Z6" s="151"/>
      <c r="AA6" s="151">
        <f>IF($W6="",0,IF($W6&gt;=100%,เงื่อนไข!$H$4,IF($W6&gt;=80%,เงื่อนไข!$G$4,IF($W6&gt;=50%,เงื่อนไข!$F$4,IF($W6&lt;50%,เงื่อนไข!$E$4)))))</f>
        <v>0</v>
      </c>
      <c r="AB6" s="180">
        <f t="shared" ref="AB6:AB69" si="5">Y6*AA6</f>
        <v>0</v>
      </c>
      <c r="AC6" s="142">
        <f t="shared" ref="AC6:AC69" si="6">IF(AB6=0,0,AB6/$R6)</f>
        <v>0</v>
      </c>
      <c r="AD6" s="176">
        <f>IF(AB6=0,0,AB6/$R6*เงื่อนไข!$B$4)</f>
        <v>0</v>
      </c>
      <c r="AE6" s="182">
        <f t="shared" ref="AE6:AE69" si="7">IF($F6="Trainer Rollout",VLOOKUP($B6,$M$15:$P$105,2,0),IF($F6="Driver",VLOOKUP($B6,$H$15:$K$105,2,0),IF((AND(AC6=0,AD6=0)),0,(AC6*($S6-$T6))+(AD6*$T6))-N6))</f>
        <v>0</v>
      </c>
      <c r="AF6" s="176">
        <f>SUMIF(วันทำงาน!$F$109:$F$242,$B6,วันทำงาน!$J$109:$J$242)</f>
        <v>0</v>
      </c>
      <c r="AG6" s="183">
        <f>IF((AND($W6&gt;=100%,$W6&lt;&gt;"")),เงื่อนไข!$F$8*Y6/$V6,0)</f>
        <v>0</v>
      </c>
      <c r="AH6" s="182">
        <f>SUM(วันทำงาน!AR6:AT6,วันทำงาน!AV6:AX6)</f>
        <v>0</v>
      </c>
      <c r="AI6" s="151"/>
      <c r="AJ6" s="151">
        <f>IF($W6="",0,IF($W6&gt;=100%,เงื่อนไข!$L$4,IF($W6&gt;=80%,เงื่อนไข!$K$4,IF($W6&gt;=50%,เงื่อนไข!$J$4,IF($W6&lt;50%,เงื่อนไข!$I$4)))))</f>
        <v>0</v>
      </c>
      <c r="AK6" s="180">
        <f t="shared" ref="AK6:AK69" si="8">AH6*AJ6</f>
        <v>0</v>
      </c>
      <c r="AL6" s="176">
        <f t="shared" ref="AL6:AL69" si="9">IF(AK6=0,0,AK6/$R6)</f>
        <v>0</v>
      </c>
      <c r="AM6" s="176">
        <f>IF(AK6=0,0,AK6/$R6*เงื่อนไข!$B$4)</f>
        <v>0</v>
      </c>
      <c r="AN6" s="182">
        <f t="shared" ref="AN6:AN51" si="10">IF($F6="Trainer Rollout",VLOOKUP($B6,$M$15:$P$105,3,0),IF($F6="Driver",VLOOKUP($B6,$H$15:$K$105,3,0),IF((AND(AL6=0,AM6=0)),0,(AL6*($S6-$T6))+(AM6*$T6))-O6))</f>
        <v>0</v>
      </c>
      <c r="AO6" s="176">
        <f>SUMIF(วันทำงาน!$F$109:$F$242,$B6,วันทำงาน!$K$109:$K$242)</f>
        <v>0</v>
      </c>
      <c r="AP6" s="183">
        <f>IF((AND($W6&gt;=100%,$W6&lt;&gt;"")),เงื่อนไข!$F$8*AH6/$V6,0)</f>
        <v>0</v>
      </c>
      <c r="AQ6" s="185">
        <f>วันทำงาน!AU6</f>
        <v>0</v>
      </c>
      <c r="AR6" s="151"/>
      <c r="AS6" s="151">
        <f>IF(W6="",0,IF($W6&gt;=100%,เงื่อนไข!$P$4,IF($W6&gt;=80%,เงื่อนไข!$O$4,IF($W6&gt;=50%,เงื่อนไข!$N$4,IF($W6&lt;50%,เงื่อนไข!$M$4)))))</f>
        <v>0</v>
      </c>
      <c r="AT6" s="180">
        <f t="shared" ref="AT6:AT69" si="11">AQ6*AS6</f>
        <v>0</v>
      </c>
      <c r="AU6" s="176">
        <f t="shared" ref="AU6:AU69" si="12">IF(AT6=0,0,AT6/$R6)</f>
        <v>0</v>
      </c>
      <c r="AV6" s="176">
        <f>IF(AT6=0,0,AT6/$R6*เงื่อนไข!$B$4)</f>
        <v>0</v>
      </c>
      <c r="AW6" s="182">
        <f t="shared" ref="AW6:AW69" si="13">IF($F6="Trainer Rollout",VLOOKUP($B6,$M$15:$P$105,4,0),IF($F6="Driver",VLOOKUP($B6,$H$15:$K$105,4,0),IF((AND(AU6=0,AV6=0)),0,(AU6*($S6-$T6))+(AV6*$T6))-P6))</f>
        <v>0</v>
      </c>
      <c r="AX6" s="176">
        <f>SUMIF(วันทำงาน!$F$109:$F$242,$B6,วันทำงาน!$L$109:$L$242)</f>
        <v>0</v>
      </c>
      <c r="AY6" s="183">
        <f>IF((AND($W6&gt;=100%,$W6&lt;&gt;"")),เงื่อนไข!$F$8*AQ6/$V6,0)</f>
        <v>0</v>
      </c>
    </row>
    <row r="7" spans="1:51" s="6" customFormat="1" ht="13.2" customHeight="1" x14ac:dyDescent="0.25">
      <c r="A7" s="125" t="str">
        <f>IF(วันทำงาน!A7&lt;&gt;"",วันทำงาน!A7,"")</f>
        <v/>
      </c>
      <c r="B7" s="125" t="str">
        <f>IF(วันทำงาน!B7&lt;&gt;"",วันทำงาน!B7,"")</f>
        <v/>
      </c>
      <c r="C7" s="125"/>
      <c r="D7" s="125" t="str">
        <f>IF(วันทำงาน!C7&lt;&gt;"",วันทำงาน!C7,"")</f>
        <v/>
      </c>
      <c r="E7" s="126" t="str">
        <f>IF(วันทำงาน!D7&lt;&gt;"",วันทำงาน!D7,"")</f>
        <v/>
      </c>
      <c r="F7" s="91" t="str">
        <f>IF(วันทำงาน!E7&lt;&gt;"",วันทำงาน!E7,"")</f>
        <v/>
      </c>
      <c r="G7" s="125" t="str">
        <f>IF(วันทำงาน!F7&lt;&gt;"",วันทำงาน!F7,"")</f>
        <v/>
      </c>
      <c r="H7" s="137" t="str">
        <f>IF(F7="Salesman",วันทำงาน!G7,"")</f>
        <v/>
      </c>
      <c r="I7" s="142" t="str">
        <f>IF($H7="","",AB7/$R7*(100%-เงื่อนไข!$B$4))</f>
        <v/>
      </c>
      <c r="J7" s="142" t="str">
        <f>IF($H7="","",AK7/$R7*(100%-เงื่อนไข!$B$4))</f>
        <v/>
      </c>
      <c r="K7" s="142" t="str">
        <f>IF($H7="","",AT7/$R7*(100%-เงื่อนไข!$B$4))</f>
        <v/>
      </c>
      <c r="L7" s="142" t="str">
        <f t="shared" si="0"/>
        <v/>
      </c>
      <c r="M7" s="143" t="str">
        <f>IF((OR(วันทำงาน!H7="",$F$1="")),"",IF(F7="Salesman",วันทำงาน!H7,""))</f>
        <v/>
      </c>
      <c r="N7" s="112">
        <f>IF($M7="",0,IF($X7="P",Y7*เงื่อนไข!$C$5,0))</f>
        <v>0</v>
      </c>
      <c r="O7" s="112">
        <f>IF($M7="",0,IF($X7="P",AH7*เงื่อนไข!$C$5,0))</f>
        <v>0</v>
      </c>
      <c r="P7" s="142">
        <f>IF($M7="",0,IF($X7="P",AQ7*เงื่อนไข!$C$5,0))</f>
        <v>0</v>
      </c>
      <c r="Q7" s="142">
        <f t="shared" si="1"/>
        <v>0</v>
      </c>
      <c r="R7" s="125" t="str">
        <f>IF($A7="","",IF(วันทำงาน!J7&lt;&gt;"",วันทำงาน!J7,""))</f>
        <v/>
      </c>
      <c r="S7" s="125" t="str">
        <f>IF($A7="","",IF(วันทำงาน!K7&lt;&gt;"",วันทำงาน!K7,""))</f>
        <v/>
      </c>
      <c r="T7" s="157" t="str">
        <f>IF($A7="","",IF(วันทำงาน!AZ7&lt;&gt;"",วันทำงาน!AZ7,""))</f>
        <v/>
      </c>
      <c r="U7" s="107" t="str">
        <f>IF(A7="","",เงื่อนไข!C$4)</f>
        <v/>
      </c>
      <c r="V7" s="107">
        <f t="shared" si="2"/>
        <v>0</v>
      </c>
      <c r="W7" s="106" t="str">
        <f t="shared" si="3"/>
        <v/>
      </c>
      <c r="X7" s="187" t="str">
        <f t="shared" si="4"/>
        <v/>
      </c>
      <c r="Y7" s="185">
        <f>วันทำงาน!AQ7</f>
        <v>0</v>
      </c>
      <c r="Z7" s="151"/>
      <c r="AA7" s="151">
        <f>IF($W7="",0,IF($W7&gt;=100%,เงื่อนไข!$H$4,IF($W7&gt;=80%,เงื่อนไข!$G$4,IF($W7&gt;=50%,เงื่อนไข!$F$4,IF($W7&lt;50%,เงื่อนไข!$E$4)))))</f>
        <v>0</v>
      </c>
      <c r="AB7" s="180">
        <f t="shared" si="5"/>
        <v>0</v>
      </c>
      <c r="AC7" s="142">
        <f t="shared" si="6"/>
        <v>0</v>
      </c>
      <c r="AD7" s="176">
        <f>IF(AB7=0,0,AB7/$R7*เงื่อนไข!$B$4)</f>
        <v>0</v>
      </c>
      <c r="AE7" s="182">
        <f t="shared" si="7"/>
        <v>0</v>
      </c>
      <c r="AF7" s="176">
        <f>SUMIF(วันทำงาน!$F$109:$F$242,$B7,วันทำงาน!$J$109:$J$242)</f>
        <v>0</v>
      </c>
      <c r="AG7" s="183">
        <f>IF((AND($W7&gt;=100%,$W7&lt;&gt;"")),เงื่อนไข!$F$8*Y7/$V7,0)</f>
        <v>0</v>
      </c>
      <c r="AH7" s="182">
        <f>SUM(วันทำงาน!AR7:AT7,วันทำงาน!AV7:AX7)</f>
        <v>0</v>
      </c>
      <c r="AI7" s="151"/>
      <c r="AJ7" s="151">
        <f>IF($W7="",0,IF($W7&gt;=100%,เงื่อนไข!$L$4,IF($W7&gt;=80%,เงื่อนไข!$K$4,IF($W7&gt;=50%,เงื่อนไข!$J$4,IF($W7&lt;50%,เงื่อนไข!$I$4)))))</f>
        <v>0</v>
      </c>
      <c r="AK7" s="180">
        <f t="shared" si="8"/>
        <v>0</v>
      </c>
      <c r="AL7" s="176">
        <f t="shared" si="9"/>
        <v>0</v>
      </c>
      <c r="AM7" s="176">
        <f>IF(AK7=0,0,AK7/$R7*เงื่อนไข!$B$4)</f>
        <v>0</v>
      </c>
      <c r="AN7" s="182">
        <f t="shared" si="10"/>
        <v>0</v>
      </c>
      <c r="AO7" s="176">
        <f>SUMIF(วันทำงาน!$F$109:$F$242,$B7,วันทำงาน!$K$109:$K$242)</f>
        <v>0</v>
      </c>
      <c r="AP7" s="183">
        <f>IF((AND($W7&gt;=100%,$W7&lt;&gt;"")),เงื่อนไข!$F$8*AH7/$V7,0)</f>
        <v>0</v>
      </c>
      <c r="AQ7" s="185">
        <f>วันทำงาน!AU7</f>
        <v>0</v>
      </c>
      <c r="AR7" s="151"/>
      <c r="AS7" s="151">
        <f>IF(W7="",0,IF($W7&gt;=100%,เงื่อนไข!$P$4,IF($W7&gt;=80%,เงื่อนไข!$O$4,IF($W7&gt;=50%,เงื่อนไข!$N$4,IF($W7&lt;50%,เงื่อนไข!$M$4)))))</f>
        <v>0</v>
      </c>
      <c r="AT7" s="180">
        <f t="shared" si="11"/>
        <v>0</v>
      </c>
      <c r="AU7" s="176">
        <f t="shared" si="12"/>
        <v>0</v>
      </c>
      <c r="AV7" s="176">
        <f>IF(AT7=0,0,AT7/$R7*เงื่อนไข!$B$4)</f>
        <v>0</v>
      </c>
      <c r="AW7" s="182">
        <f t="shared" si="13"/>
        <v>0</v>
      </c>
      <c r="AX7" s="176">
        <f>SUMIF(วันทำงาน!$F$109:$F$242,$B7,วันทำงาน!$L$109:$L$242)</f>
        <v>0</v>
      </c>
      <c r="AY7" s="183">
        <f>IF((AND($W7&gt;=100%,$W7&lt;&gt;"")),เงื่อนไข!$F$8*AQ7/$V7,0)</f>
        <v>0</v>
      </c>
    </row>
    <row r="8" spans="1:51" s="6" customFormat="1" ht="13.2" customHeight="1" x14ac:dyDescent="0.25">
      <c r="A8" s="125" t="str">
        <f>IF(วันทำงาน!A8&lt;&gt;"",วันทำงาน!A8,"")</f>
        <v/>
      </c>
      <c r="B8" s="125" t="str">
        <f>IF(วันทำงาน!B8&lt;&gt;"",วันทำงาน!B8,"")</f>
        <v/>
      </c>
      <c r="C8" s="125"/>
      <c r="D8" s="125" t="str">
        <f>IF(วันทำงาน!C8&lt;&gt;"",วันทำงาน!C8,"")</f>
        <v/>
      </c>
      <c r="E8" s="126" t="str">
        <f>IF(วันทำงาน!D8&lt;&gt;"",วันทำงาน!D8,"")</f>
        <v/>
      </c>
      <c r="F8" s="91" t="str">
        <f>IF(วันทำงาน!E8&lt;&gt;"",วันทำงาน!E8,"")</f>
        <v/>
      </c>
      <c r="G8" s="125" t="str">
        <f>IF(วันทำงาน!F8&lt;&gt;"",วันทำงาน!F8,"")</f>
        <v/>
      </c>
      <c r="H8" s="137" t="str">
        <f>IF(F8="Salesman",วันทำงาน!G8,"")</f>
        <v/>
      </c>
      <c r="I8" s="142" t="str">
        <f>IF($H8="","",AB8/$R8*(100%-เงื่อนไข!$B$4))</f>
        <v/>
      </c>
      <c r="J8" s="142" t="str">
        <f>IF($H8="","",AK8/$R8*(100%-เงื่อนไข!$B$4))</f>
        <v/>
      </c>
      <c r="K8" s="142" t="str">
        <f>IF($H8="","",AT8/$R8*(100%-เงื่อนไข!$B$4))</f>
        <v/>
      </c>
      <c r="L8" s="142" t="str">
        <f t="shared" si="0"/>
        <v/>
      </c>
      <c r="M8" s="143" t="str">
        <f>IF((OR(วันทำงาน!H8="",$F$1="")),"",IF(F8="Salesman",วันทำงาน!H8,""))</f>
        <v/>
      </c>
      <c r="N8" s="112">
        <f>IF($M8="",0,IF($X8="P",Y8*เงื่อนไข!$C$5,0))</f>
        <v>0</v>
      </c>
      <c r="O8" s="112">
        <f>IF($M8="",0,IF($X8="P",AH8*เงื่อนไข!$C$5,0))</f>
        <v>0</v>
      </c>
      <c r="P8" s="142">
        <f>IF($M8="",0,IF($X8="P",AQ8*เงื่อนไข!$C$5,0))</f>
        <v>0</v>
      </c>
      <c r="Q8" s="142">
        <f t="shared" si="1"/>
        <v>0</v>
      </c>
      <c r="R8" s="125" t="str">
        <f>IF($A8="","",IF(วันทำงาน!J8&lt;&gt;"",วันทำงาน!J8,""))</f>
        <v/>
      </c>
      <c r="S8" s="125" t="str">
        <f>IF($A8="","",IF(วันทำงาน!K8&lt;&gt;"",วันทำงาน!K8,""))</f>
        <v/>
      </c>
      <c r="T8" s="157" t="str">
        <f>IF($A8="","",IF(วันทำงาน!AZ8&lt;&gt;"",วันทำงาน!AZ8,""))</f>
        <v/>
      </c>
      <c r="U8" s="107" t="str">
        <f>IF(A8="","",เงื่อนไข!C$4)</f>
        <v/>
      </c>
      <c r="V8" s="107">
        <f t="shared" si="2"/>
        <v>0</v>
      </c>
      <c r="W8" s="106" t="str">
        <f t="shared" si="3"/>
        <v/>
      </c>
      <c r="X8" s="187" t="str">
        <f t="shared" si="4"/>
        <v/>
      </c>
      <c r="Y8" s="185">
        <f>วันทำงาน!AQ8</f>
        <v>0</v>
      </c>
      <c r="Z8" s="151"/>
      <c r="AA8" s="151">
        <f>IF($W8="",0,IF($W8&gt;=100%,เงื่อนไข!$H$4,IF($W8&gt;=80%,เงื่อนไข!$G$4,IF($W8&gt;=50%,เงื่อนไข!$F$4,IF($W8&lt;50%,เงื่อนไข!$E$4)))))</f>
        <v>0</v>
      </c>
      <c r="AB8" s="180">
        <f t="shared" si="5"/>
        <v>0</v>
      </c>
      <c r="AC8" s="142">
        <f t="shared" si="6"/>
        <v>0</v>
      </c>
      <c r="AD8" s="176">
        <f>IF(AB8=0,0,AB8/$R8*เงื่อนไข!$B$4)</f>
        <v>0</v>
      </c>
      <c r="AE8" s="182">
        <f t="shared" si="7"/>
        <v>0</v>
      </c>
      <c r="AF8" s="176">
        <f>SUMIF(วันทำงาน!$F$109:$F$242,$B8,วันทำงาน!$J$109:$J$242)</f>
        <v>0</v>
      </c>
      <c r="AG8" s="183">
        <f>IF((AND($W8&gt;=100%,$W8&lt;&gt;"")),เงื่อนไข!$F$8*Y8/$V8,0)</f>
        <v>0</v>
      </c>
      <c r="AH8" s="182">
        <f>SUM(วันทำงาน!AR8:AT8,วันทำงาน!AV8:AX8)</f>
        <v>0</v>
      </c>
      <c r="AI8" s="151"/>
      <c r="AJ8" s="151">
        <f>IF($W8="",0,IF($W8&gt;=100%,เงื่อนไข!$L$4,IF($W8&gt;=80%,เงื่อนไข!$K$4,IF($W8&gt;=50%,เงื่อนไข!$J$4,IF($W8&lt;50%,เงื่อนไข!$I$4)))))</f>
        <v>0</v>
      </c>
      <c r="AK8" s="180">
        <f t="shared" si="8"/>
        <v>0</v>
      </c>
      <c r="AL8" s="176">
        <f t="shared" si="9"/>
        <v>0</v>
      </c>
      <c r="AM8" s="176">
        <f>IF(AK8=0,0,AK8/$R8*เงื่อนไข!$B$4)</f>
        <v>0</v>
      </c>
      <c r="AN8" s="182">
        <f t="shared" si="10"/>
        <v>0</v>
      </c>
      <c r="AO8" s="176">
        <f>SUMIF(วันทำงาน!$F$109:$F$242,$B8,วันทำงาน!$K$109:$K$242)</f>
        <v>0</v>
      </c>
      <c r="AP8" s="183">
        <f>IF((AND($W8&gt;=100%,$W8&lt;&gt;"")),เงื่อนไข!$F$8*AH8/$V8,0)</f>
        <v>0</v>
      </c>
      <c r="AQ8" s="185">
        <f>วันทำงาน!AU8</f>
        <v>0</v>
      </c>
      <c r="AR8" s="151"/>
      <c r="AS8" s="151">
        <f>IF(W8="",0,IF($W8&gt;=100%,เงื่อนไข!$P$4,IF($W8&gt;=80%,เงื่อนไข!$O$4,IF($W8&gt;=50%,เงื่อนไข!$N$4,IF($W8&lt;50%,เงื่อนไข!$M$4)))))</f>
        <v>0</v>
      </c>
      <c r="AT8" s="180">
        <f t="shared" si="11"/>
        <v>0</v>
      </c>
      <c r="AU8" s="176">
        <f t="shared" si="12"/>
        <v>0</v>
      </c>
      <c r="AV8" s="176">
        <f>IF(AT8=0,0,AT8/$R8*เงื่อนไข!$B$4)</f>
        <v>0</v>
      </c>
      <c r="AW8" s="182">
        <f t="shared" si="13"/>
        <v>0</v>
      </c>
      <c r="AX8" s="176">
        <f>SUMIF(วันทำงาน!$F$109:$F$242,$B8,วันทำงาน!$L$109:$L$242)</f>
        <v>0</v>
      </c>
      <c r="AY8" s="183">
        <f>IF((AND($W8&gt;=100%,$W8&lt;&gt;"")),เงื่อนไข!$F$8*AQ8/$V8,0)</f>
        <v>0</v>
      </c>
    </row>
    <row r="9" spans="1:51" s="6" customFormat="1" ht="13.2" customHeight="1" x14ac:dyDescent="0.25">
      <c r="A9" s="125" t="str">
        <f>IF(วันทำงาน!A9&lt;&gt;"",วันทำงาน!A9,"")</f>
        <v/>
      </c>
      <c r="B9" s="125" t="str">
        <f>IF(วันทำงาน!B9&lt;&gt;"",วันทำงาน!B9,"")</f>
        <v/>
      </c>
      <c r="C9" s="125"/>
      <c r="D9" s="125" t="str">
        <f>IF(วันทำงาน!C9&lt;&gt;"",วันทำงาน!C9,"")</f>
        <v/>
      </c>
      <c r="E9" s="126" t="str">
        <f>IF(วันทำงาน!D9&lt;&gt;"",วันทำงาน!D9,"")</f>
        <v/>
      </c>
      <c r="F9" s="91" t="str">
        <f>IF(วันทำงาน!E9&lt;&gt;"",วันทำงาน!E9,"")</f>
        <v/>
      </c>
      <c r="G9" s="125" t="str">
        <f>IF(วันทำงาน!F9&lt;&gt;"",วันทำงาน!F9,"")</f>
        <v/>
      </c>
      <c r="H9" s="137" t="str">
        <f>IF(F9="Salesman",วันทำงาน!G9,"")</f>
        <v/>
      </c>
      <c r="I9" s="142" t="str">
        <f>IF($H9="","",AB9/$R9*(100%-เงื่อนไข!$B$4))</f>
        <v/>
      </c>
      <c r="J9" s="142" t="str">
        <f>IF($H9="","",AK9/$R9*(100%-เงื่อนไข!$B$4))</f>
        <v/>
      </c>
      <c r="K9" s="142" t="str">
        <f>IF($H9="","",AT9/$R9*(100%-เงื่อนไข!$B$4))</f>
        <v/>
      </c>
      <c r="L9" s="142" t="str">
        <f t="shared" si="0"/>
        <v/>
      </c>
      <c r="M9" s="143" t="str">
        <f>IF((OR(วันทำงาน!H9="",$F$1="")),"",IF(F9="Salesman",วันทำงาน!H9,""))</f>
        <v/>
      </c>
      <c r="N9" s="112">
        <f>IF($M9="",0,IF($X9="P",Y9*เงื่อนไข!$C$5,0))</f>
        <v>0</v>
      </c>
      <c r="O9" s="112">
        <f>IF($M9="",0,IF($X9="P",AH9*เงื่อนไข!$C$5,0))</f>
        <v>0</v>
      </c>
      <c r="P9" s="142">
        <f>IF($M9="",0,IF($X9="P",AQ9*เงื่อนไข!$C$5,0))</f>
        <v>0</v>
      </c>
      <c r="Q9" s="142">
        <f t="shared" si="1"/>
        <v>0</v>
      </c>
      <c r="R9" s="125" t="str">
        <f>IF($A9="","",IF(วันทำงาน!J9&lt;&gt;"",วันทำงาน!J9,""))</f>
        <v/>
      </c>
      <c r="S9" s="125" t="str">
        <f>IF($A9="","",IF(วันทำงาน!K9&lt;&gt;"",วันทำงาน!K9,""))</f>
        <v/>
      </c>
      <c r="T9" s="157" t="str">
        <f>IF($A9="","",IF(วันทำงาน!AZ9&lt;&gt;"",วันทำงาน!AZ9,""))</f>
        <v/>
      </c>
      <c r="U9" s="107" t="str">
        <f>IF(A9="","",เงื่อนไข!C$4)</f>
        <v/>
      </c>
      <c r="V9" s="107">
        <f t="shared" si="2"/>
        <v>0</v>
      </c>
      <c r="W9" s="106" t="str">
        <f t="shared" si="3"/>
        <v/>
      </c>
      <c r="X9" s="187" t="str">
        <f t="shared" si="4"/>
        <v/>
      </c>
      <c r="Y9" s="185">
        <f>วันทำงาน!AQ9</f>
        <v>0</v>
      </c>
      <c r="Z9" s="151"/>
      <c r="AA9" s="151">
        <f>IF($W9="",0,IF($W9&gt;=100%,เงื่อนไข!$H$4,IF($W9&gt;=80%,เงื่อนไข!$G$4,IF($W9&gt;=50%,เงื่อนไข!$F$4,IF($W9&lt;50%,เงื่อนไข!$E$4)))))</f>
        <v>0</v>
      </c>
      <c r="AB9" s="180">
        <f t="shared" si="5"/>
        <v>0</v>
      </c>
      <c r="AC9" s="142">
        <f t="shared" si="6"/>
        <v>0</v>
      </c>
      <c r="AD9" s="176">
        <f>IF(AB9=0,0,AB9/$R9*เงื่อนไข!$B$4)</f>
        <v>0</v>
      </c>
      <c r="AE9" s="182">
        <f t="shared" si="7"/>
        <v>0</v>
      </c>
      <c r="AF9" s="176">
        <f>SUMIF(วันทำงาน!$F$109:$F$242,$B9,วันทำงาน!$J$109:$J$242)</f>
        <v>0</v>
      </c>
      <c r="AG9" s="183">
        <f>IF((AND($W9&gt;=100%,$W9&lt;&gt;"")),เงื่อนไข!$F$8*Y9/$V9,0)</f>
        <v>0</v>
      </c>
      <c r="AH9" s="182">
        <f>SUM(วันทำงาน!AR9:AT9,วันทำงาน!AV9:AX9)</f>
        <v>0</v>
      </c>
      <c r="AI9" s="151"/>
      <c r="AJ9" s="151">
        <f>IF($W9="",0,IF($W9&gt;=100%,เงื่อนไข!$L$4,IF($W9&gt;=80%,เงื่อนไข!$K$4,IF($W9&gt;=50%,เงื่อนไข!$J$4,IF($W9&lt;50%,เงื่อนไข!$I$4)))))</f>
        <v>0</v>
      </c>
      <c r="AK9" s="180">
        <f t="shared" si="8"/>
        <v>0</v>
      </c>
      <c r="AL9" s="176">
        <f t="shared" si="9"/>
        <v>0</v>
      </c>
      <c r="AM9" s="176">
        <f>IF(AK9=0,0,AK9/$R9*เงื่อนไข!$B$4)</f>
        <v>0</v>
      </c>
      <c r="AN9" s="182">
        <f t="shared" si="10"/>
        <v>0</v>
      </c>
      <c r="AO9" s="176">
        <f>SUMIF(วันทำงาน!$F$109:$F$242,$B9,วันทำงาน!$K$109:$K$242)</f>
        <v>0</v>
      </c>
      <c r="AP9" s="183">
        <f>IF((AND($W9&gt;=100%,$W9&lt;&gt;"")),เงื่อนไข!$F$8*AH9/$V9,0)</f>
        <v>0</v>
      </c>
      <c r="AQ9" s="185">
        <f>วันทำงาน!AU9</f>
        <v>0</v>
      </c>
      <c r="AR9" s="151"/>
      <c r="AS9" s="151">
        <f>IF(W9="",0,IF($W9&gt;=100%,เงื่อนไข!$P$4,IF($W9&gt;=80%,เงื่อนไข!$O$4,IF($W9&gt;=50%,เงื่อนไข!$N$4,IF($W9&lt;50%,เงื่อนไข!$M$4)))))</f>
        <v>0</v>
      </c>
      <c r="AT9" s="180">
        <f t="shared" si="11"/>
        <v>0</v>
      </c>
      <c r="AU9" s="176">
        <f t="shared" si="12"/>
        <v>0</v>
      </c>
      <c r="AV9" s="176">
        <f>IF(AT9=0,0,AT9/$R9*เงื่อนไข!$B$4)</f>
        <v>0</v>
      </c>
      <c r="AW9" s="182">
        <f t="shared" si="13"/>
        <v>0</v>
      </c>
      <c r="AX9" s="176">
        <f>SUMIF(วันทำงาน!$F$109:$F$242,$B9,วันทำงาน!$L$109:$L$242)</f>
        <v>0</v>
      </c>
      <c r="AY9" s="183">
        <f>IF((AND($W9&gt;=100%,$W9&lt;&gt;"")),เงื่อนไข!$F$8*AQ9/$V9,0)</f>
        <v>0</v>
      </c>
    </row>
    <row r="10" spans="1:51" s="6" customFormat="1" ht="13.2" customHeight="1" x14ac:dyDescent="0.25">
      <c r="A10" s="125" t="str">
        <f>IF(วันทำงาน!A10&lt;&gt;"",วันทำงาน!A10,"")</f>
        <v/>
      </c>
      <c r="B10" s="125" t="str">
        <f>IF(วันทำงาน!B10&lt;&gt;"",วันทำงาน!B10,"")</f>
        <v/>
      </c>
      <c r="C10" s="125"/>
      <c r="D10" s="125" t="str">
        <f>IF(วันทำงาน!C10&lt;&gt;"",วันทำงาน!C10,"")</f>
        <v/>
      </c>
      <c r="E10" s="126" t="str">
        <f>IF(วันทำงาน!D10&lt;&gt;"",วันทำงาน!D10,"")</f>
        <v/>
      </c>
      <c r="F10" s="91" t="str">
        <f>IF(วันทำงาน!E10&lt;&gt;"",วันทำงาน!E10,"")</f>
        <v/>
      </c>
      <c r="G10" s="125" t="str">
        <f>IF(วันทำงาน!F10&lt;&gt;"",วันทำงาน!F10,"")</f>
        <v/>
      </c>
      <c r="H10" s="137" t="str">
        <f>IF(F10="Salesman",วันทำงาน!G10,"")</f>
        <v/>
      </c>
      <c r="I10" s="142" t="str">
        <f>IF($H10="","",AB10/$R10*(100%-เงื่อนไข!$B$4))</f>
        <v/>
      </c>
      <c r="J10" s="142" t="str">
        <f>IF($H10="","",AK10/$R10*(100%-เงื่อนไข!$B$4))</f>
        <v/>
      </c>
      <c r="K10" s="142" t="str">
        <f>IF($H10="","",AT10/$R10*(100%-เงื่อนไข!$B$4))</f>
        <v/>
      </c>
      <c r="L10" s="142" t="str">
        <f t="shared" si="0"/>
        <v/>
      </c>
      <c r="M10" s="143" t="str">
        <f>IF((OR(วันทำงาน!H10="",$F$1="")),"",IF(F10="Salesman",วันทำงาน!H10,""))</f>
        <v/>
      </c>
      <c r="N10" s="112">
        <f>IF($M10="",0,IF($X10="P",Y10*เงื่อนไข!$C$5,0))</f>
        <v>0</v>
      </c>
      <c r="O10" s="112">
        <f>IF($M10="",0,IF($X10="P",AH10*เงื่อนไข!$C$5,0))</f>
        <v>0</v>
      </c>
      <c r="P10" s="142">
        <f>IF($M10="",0,IF($X10="P",AQ10*เงื่อนไข!$C$5,0))</f>
        <v>0</v>
      </c>
      <c r="Q10" s="142">
        <f t="shared" si="1"/>
        <v>0</v>
      </c>
      <c r="R10" s="125" t="str">
        <f>IF($A10="","",IF(วันทำงาน!J10&lt;&gt;"",วันทำงาน!J10,""))</f>
        <v/>
      </c>
      <c r="S10" s="125" t="str">
        <f>IF($A10="","",IF(วันทำงาน!K10&lt;&gt;"",วันทำงาน!K10,""))</f>
        <v/>
      </c>
      <c r="T10" s="157" t="str">
        <f>IF($A10="","",IF(วันทำงาน!AZ10&lt;&gt;"",วันทำงาน!AZ10,""))</f>
        <v/>
      </c>
      <c r="U10" s="107" t="str">
        <f>IF(A10="","",เงื่อนไข!C$4)</f>
        <v/>
      </c>
      <c r="V10" s="107">
        <f t="shared" si="2"/>
        <v>0</v>
      </c>
      <c r="W10" s="106" t="str">
        <f t="shared" si="3"/>
        <v/>
      </c>
      <c r="X10" s="187" t="str">
        <f t="shared" si="4"/>
        <v/>
      </c>
      <c r="Y10" s="185">
        <f>วันทำงาน!AQ10</f>
        <v>0</v>
      </c>
      <c r="Z10" s="151"/>
      <c r="AA10" s="151">
        <f>IF($W10="",0,IF($W10&gt;=100%,เงื่อนไข!$H$4,IF($W10&gt;=80%,เงื่อนไข!$G$4,IF($W10&gt;=50%,เงื่อนไข!$F$4,IF($W10&lt;50%,เงื่อนไข!$E$4)))))</f>
        <v>0</v>
      </c>
      <c r="AB10" s="180">
        <f t="shared" si="5"/>
        <v>0</v>
      </c>
      <c r="AC10" s="142">
        <f t="shared" si="6"/>
        <v>0</v>
      </c>
      <c r="AD10" s="176">
        <f>IF(AB10=0,0,AB10/$R10*เงื่อนไข!$B$4)</f>
        <v>0</v>
      </c>
      <c r="AE10" s="182">
        <f t="shared" si="7"/>
        <v>0</v>
      </c>
      <c r="AF10" s="176">
        <f>SUMIF(วันทำงาน!$F$109:$F$242,$B10,วันทำงาน!$J$109:$J$242)</f>
        <v>0</v>
      </c>
      <c r="AG10" s="183">
        <f>IF((AND($W10&gt;=100%,$W10&lt;&gt;"")),เงื่อนไข!$F$8*Y10/$V10,0)</f>
        <v>0</v>
      </c>
      <c r="AH10" s="182">
        <f>SUM(วันทำงาน!AR10:AT10,วันทำงาน!AV10:AX10)</f>
        <v>0</v>
      </c>
      <c r="AI10" s="151"/>
      <c r="AJ10" s="151">
        <f>IF($W10="",0,IF($W10&gt;=100%,เงื่อนไข!$L$4,IF($W10&gt;=80%,เงื่อนไข!$K$4,IF($W10&gt;=50%,เงื่อนไข!$J$4,IF($W10&lt;50%,เงื่อนไข!$I$4)))))</f>
        <v>0</v>
      </c>
      <c r="AK10" s="180">
        <f t="shared" si="8"/>
        <v>0</v>
      </c>
      <c r="AL10" s="176">
        <f t="shared" si="9"/>
        <v>0</v>
      </c>
      <c r="AM10" s="176">
        <f>IF(AK10=0,0,AK10/$R10*เงื่อนไข!$B$4)</f>
        <v>0</v>
      </c>
      <c r="AN10" s="182">
        <f t="shared" si="10"/>
        <v>0</v>
      </c>
      <c r="AO10" s="176">
        <f>SUMIF(วันทำงาน!$F$109:$F$242,$B10,วันทำงาน!$K$109:$K$242)</f>
        <v>0</v>
      </c>
      <c r="AP10" s="183">
        <f>IF((AND($W10&gt;=100%,$W10&lt;&gt;"")),เงื่อนไข!$F$8*AH10/$V10,0)</f>
        <v>0</v>
      </c>
      <c r="AQ10" s="185">
        <f>วันทำงาน!AU10</f>
        <v>0</v>
      </c>
      <c r="AR10" s="151"/>
      <c r="AS10" s="151">
        <f>IF(W10="",0,IF($W10&gt;=100%,เงื่อนไข!$P$4,IF($W10&gt;=80%,เงื่อนไข!$O$4,IF($W10&gt;=50%,เงื่อนไข!$N$4,IF($W10&lt;50%,เงื่อนไข!$M$4)))))</f>
        <v>0</v>
      </c>
      <c r="AT10" s="180">
        <f t="shared" si="11"/>
        <v>0</v>
      </c>
      <c r="AU10" s="176">
        <f t="shared" si="12"/>
        <v>0</v>
      </c>
      <c r="AV10" s="176">
        <f>IF(AT10=0,0,AT10/$R10*เงื่อนไข!$B$4)</f>
        <v>0</v>
      </c>
      <c r="AW10" s="182">
        <f t="shared" si="13"/>
        <v>0</v>
      </c>
      <c r="AX10" s="176">
        <f>SUMIF(วันทำงาน!$F$109:$F$242,$B10,วันทำงาน!$L$109:$L$242)</f>
        <v>0</v>
      </c>
      <c r="AY10" s="183">
        <f>IF((AND($W10&gt;=100%,$W10&lt;&gt;"")),เงื่อนไข!$F$8*AQ10/$V10,0)</f>
        <v>0</v>
      </c>
    </row>
    <row r="11" spans="1:51" s="6" customFormat="1" ht="13.2" customHeight="1" x14ac:dyDescent="0.25">
      <c r="A11" s="125" t="str">
        <f>IF(วันทำงาน!A11&lt;&gt;"",วันทำงาน!A11,"")</f>
        <v/>
      </c>
      <c r="B11" s="125" t="str">
        <f>IF(วันทำงาน!B11&lt;&gt;"",วันทำงาน!B11,"")</f>
        <v/>
      </c>
      <c r="C11" s="125"/>
      <c r="D11" s="125" t="str">
        <f>IF(วันทำงาน!C11&lt;&gt;"",วันทำงาน!C11,"")</f>
        <v/>
      </c>
      <c r="E11" s="126" t="str">
        <f>IF(วันทำงาน!D11&lt;&gt;"",วันทำงาน!D11,"")</f>
        <v/>
      </c>
      <c r="F11" s="91" t="str">
        <f>IF(วันทำงาน!E11&lt;&gt;"",วันทำงาน!E11,"")</f>
        <v/>
      </c>
      <c r="G11" s="125" t="str">
        <f>IF(วันทำงาน!F11&lt;&gt;"",วันทำงาน!F11,"")</f>
        <v/>
      </c>
      <c r="H11" s="137" t="str">
        <f>IF(F11="Salesman",วันทำงาน!G11,"")</f>
        <v/>
      </c>
      <c r="I11" s="142" t="str">
        <f>IF($H11="","",AB11/$R11*(100%-เงื่อนไข!$B$4))</f>
        <v/>
      </c>
      <c r="J11" s="142" t="str">
        <f>IF($H11="","",AK11/$R11*(100%-เงื่อนไข!$B$4))</f>
        <v/>
      </c>
      <c r="K11" s="142" t="str">
        <f>IF($H11="","",AT11/$R11*(100%-เงื่อนไข!$B$4))</f>
        <v/>
      </c>
      <c r="L11" s="142" t="str">
        <f t="shared" si="0"/>
        <v/>
      </c>
      <c r="M11" s="143" t="str">
        <f>IF((OR(วันทำงาน!H11="",$F$1="")),"",IF(F11="Salesman",วันทำงาน!H11,""))</f>
        <v/>
      </c>
      <c r="N11" s="112">
        <f>IF($M11="",0,IF($X11="P",Y11*เงื่อนไข!$C$5,0))</f>
        <v>0</v>
      </c>
      <c r="O11" s="112">
        <f>IF($M11="",0,IF($X11="P",AH11*เงื่อนไข!$C$5,0))</f>
        <v>0</v>
      </c>
      <c r="P11" s="142">
        <f>IF($M11="",0,IF($X11="P",AQ11*เงื่อนไข!$C$5,0))</f>
        <v>0</v>
      </c>
      <c r="Q11" s="142">
        <f t="shared" si="1"/>
        <v>0</v>
      </c>
      <c r="R11" s="125" t="str">
        <f>IF($A11="","",IF(วันทำงาน!J11&lt;&gt;"",วันทำงาน!J11,""))</f>
        <v/>
      </c>
      <c r="S11" s="125" t="str">
        <f>IF($A11="","",IF(วันทำงาน!K11&lt;&gt;"",วันทำงาน!K11,""))</f>
        <v/>
      </c>
      <c r="T11" s="157" t="str">
        <f>IF($A11="","",IF(วันทำงาน!AZ11&lt;&gt;"",วันทำงาน!AZ11,""))</f>
        <v/>
      </c>
      <c r="U11" s="107" t="str">
        <f>IF(A11="","",เงื่อนไข!C$4)</f>
        <v/>
      </c>
      <c r="V11" s="107">
        <f t="shared" si="2"/>
        <v>0</v>
      </c>
      <c r="W11" s="106" t="str">
        <f t="shared" si="3"/>
        <v/>
      </c>
      <c r="X11" s="187" t="str">
        <f t="shared" si="4"/>
        <v/>
      </c>
      <c r="Y11" s="185">
        <f>วันทำงาน!AQ11</f>
        <v>0</v>
      </c>
      <c r="Z11" s="151"/>
      <c r="AA11" s="151">
        <f>IF($W11="",0,IF($W11&gt;=100%,เงื่อนไข!$H$4,IF($W11&gt;=80%,เงื่อนไข!$G$4,IF($W11&gt;=50%,เงื่อนไข!$F$4,IF($W11&lt;50%,เงื่อนไข!$E$4)))))</f>
        <v>0</v>
      </c>
      <c r="AB11" s="180">
        <f t="shared" si="5"/>
        <v>0</v>
      </c>
      <c r="AC11" s="142">
        <f t="shared" si="6"/>
        <v>0</v>
      </c>
      <c r="AD11" s="176">
        <f>IF(AB11=0,0,AB11/$R11*เงื่อนไข!$B$4)</f>
        <v>0</v>
      </c>
      <c r="AE11" s="182">
        <f t="shared" si="7"/>
        <v>0</v>
      </c>
      <c r="AF11" s="176">
        <f>SUMIF(วันทำงาน!$F$109:$F$242,$B11,วันทำงาน!$J$109:$J$242)</f>
        <v>0</v>
      </c>
      <c r="AG11" s="183">
        <f>IF((AND($W11&gt;=100%,$W11&lt;&gt;"")),เงื่อนไข!$F$8*Y11/$V11,0)</f>
        <v>0</v>
      </c>
      <c r="AH11" s="182">
        <f>SUM(วันทำงาน!AR11:AT11,วันทำงาน!AV11:AX11)</f>
        <v>0</v>
      </c>
      <c r="AI11" s="151"/>
      <c r="AJ11" s="151">
        <f>IF($W11="",0,IF($W11&gt;=100%,เงื่อนไข!$L$4,IF($W11&gt;=80%,เงื่อนไข!$K$4,IF($W11&gt;=50%,เงื่อนไข!$J$4,IF($W11&lt;50%,เงื่อนไข!$I$4)))))</f>
        <v>0</v>
      </c>
      <c r="AK11" s="180">
        <f t="shared" si="8"/>
        <v>0</v>
      </c>
      <c r="AL11" s="176">
        <f t="shared" si="9"/>
        <v>0</v>
      </c>
      <c r="AM11" s="176">
        <f>IF(AK11=0,0,AK11/$R11*เงื่อนไข!$B$4)</f>
        <v>0</v>
      </c>
      <c r="AN11" s="182">
        <f t="shared" si="10"/>
        <v>0</v>
      </c>
      <c r="AO11" s="176">
        <f>SUMIF(วันทำงาน!$F$109:$F$242,$B11,วันทำงาน!$K$109:$K$242)</f>
        <v>0</v>
      </c>
      <c r="AP11" s="183">
        <f>IF((AND($W11&gt;=100%,$W11&lt;&gt;"")),เงื่อนไข!$F$8*AH11/$V11,0)</f>
        <v>0</v>
      </c>
      <c r="AQ11" s="185">
        <f>วันทำงาน!AU11</f>
        <v>0</v>
      </c>
      <c r="AR11" s="151"/>
      <c r="AS11" s="151">
        <f>IF(W11="",0,IF($W11&gt;=100%,เงื่อนไข!$P$4,IF($W11&gt;=80%,เงื่อนไข!$O$4,IF($W11&gt;=50%,เงื่อนไข!$N$4,IF($W11&lt;50%,เงื่อนไข!$M$4)))))</f>
        <v>0</v>
      </c>
      <c r="AT11" s="180">
        <f t="shared" si="11"/>
        <v>0</v>
      </c>
      <c r="AU11" s="176">
        <f t="shared" si="12"/>
        <v>0</v>
      </c>
      <c r="AV11" s="176">
        <f>IF(AT11=0,0,AT11/$R11*เงื่อนไข!$B$4)</f>
        <v>0</v>
      </c>
      <c r="AW11" s="182">
        <f t="shared" si="13"/>
        <v>0</v>
      </c>
      <c r="AX11" s="176">
        <f>SUMIF(วันทำงาน!$F$109:$F$242,$B11,วันทำงาน!$L$109:$L$242)</f>
        <v>0</v>
      </c>
      <c r="AY11" s="183">
        <f>IF((AND($W11&gt;=100%,$W11&lt;&gt;"")),เงื่อนไข!$F$8*AQ11/$V11,0)</f>
        <v>0</v>
      </c>
    </row>
    <row r="12" spans="1:51" s="6" customFormat="1" ht="13.2" customHeight="1" x14ac:dyDescent="0.25">
      <c r="A12" s="125" t="str">
        <f>IF(วันทำงาน!A12&lt;&gt;"",วันทำงาน!A12,"")</f>
        <v/>
      </c>
      <c r="B12" s="125" t="str">
        <f>IF(วันทำงาน!B12&lt;&gt;"",วันทำงาน!B12,"")</f>
        <v/>
      </c>
      <c r="C12" s="125"/>
      <c r="D12" s="125" t="str">
        <f>IF(วันทำงาน!C12&lt;&gt;"",วันทำงาน!C12,"")</f>
        <v/>
      </c>
      <c r="E12" s="126" t="str">
        <f>IF(วันทำงาน!D12&lt;&gt;"",วันทำงาน!D12,"")</f>
        <v/>
      </c>
      <c r="F12" s="91" t="str">
        <f>IF(วันทำงาน!E12&lt;&gt;"",วันทำงาน!E12,"")</f>
        <v/>
      </c>
      <c r="G12" s="125" t="str">
        <f>IF(วันทำงาน!F12&lt;&gt;"",วันทำงาน!F12,"")</f>
        <v/>
      </c>
      <c r="H12" s="137" t="str">
        <f>IF(F12="Salesman",วันทำงาน!G12,"")</f>
        <v/>
      </c>
      <c r="I12" s="142" t="str">
        <f>IF($H12="","",AB12/$R12*(100%-เงื่อนไข!$B$4))</f>
        <v/>
      </c>
      <c r="J12" s="142" t="str">
        <f>IF($H12="","",AK12/$R12*(100%-เงื่อนไข!$B$4))</f>
        <v/>
      </c>
      <c r="K12" s="142" t="str">
        <f>IF($H12="","",AT12/$R12*(100%-เงื่อนไข!$B$4))</f>
        <v/>
      </c>
      <c r="L12" s="142" t="str">
        <f t="shared" si="0"/>
        <v/>
      </c>
      <c r="M12" s="143" t="str">
        <f>IF((OR(วันทำงาน!H12="",$F$1="")),"",IF(F12="Salesman",วันทำงาน!H12,""))</f>
        <v/>
      </c>
      <c r="N12" s="112">
        <f>IF($M12="",0,IF($X12="P",Y12*เงื่อนไข!$C$5,0))</f>
        <v>0</v>
      </c>
      <c r="O12" s="112">
        <f>IF($M12="",0,IF($X12="P",AH12*เงื่อนไข!$C$5,0))</f>
        <v>0</v>
      </c>
      <c r="P12" s="142">
        <f>IF($M12="",0,IF($X12="P",AQ12*เงื่อนไข!$C$5,0))</f>
        <v>0</v>
      </c>
      <c r="Q12" s="142">
        <f t="shared" si="1"/>
        <v>0</v>
      </c>
      <c r="R12" s="125" t="str">
        <f>IF($A12="","",IF(วันทำงาน!J12&lt;&gt;"",วันทำงาน!J12,""))</f>
        <v/>
      </c>
      <c r="S12" s="125" t="str">
        <f>IF($A12="","",IF(วันทำงาน!K12&lt;&gt;"",วันทำงาน!K12,""))</f>
        <v/>
      </c>
      <c r="T12" s="157" t="str">
        <f>IF($A12="","",IF(วันทำงาน!AZ12&lt;&gt;"",วันทำงาน!AZ12,""))</f>
        <v/>
      </c>
      <c r="U12" s="107" t="str">
        <f>IF(A12="","",เงื่อนไข!C$4)</f>
        <v/>
      </c>
      <c r="V12" s="107">
        <f t="shared" si="2"/>
        <v>0</v>
      </c>
      <c r="W12" s="106" t="str">
        <f t="shared" si="3"/>
        <v/>
      </c>
      <c r="X12" s="187" t="str">
        <f t="shared" si="4"/>
        <v/>
      </c>
      <c r="Y12" s="185">
        <f>วันทำงาน!AQ12</f>
        <v>0</v>
      </c>
      <c r="Z12" s="151"/>
      <c r="AA12" s="151">
        <f>IF($W12="",0,IF($W12&gt;=100%,เงื่อนไข!$H$4,IF($W12&gt;=80%,เงื่อนไข!$G$4,IF($W12&gt;=50%,เงื่อนไข!$F$4,IF($W12&lt;50%,เงื่อนไข!$E$4)))))</f>
        <v>0</v>
      </c>
      <c r="AB12" s="180">
        <f t="shared" si="5"/>
        <v>0</v>
      </c>
      <c r="AC12" s="142">
        <f t="shared" si="6"/>
        <v>0</v>
      </c>
      <c r="AD12" s="176">
        <f>IF(AB12=0,0,AB12/$R12*เงื่อนไข!$B$4)</f>
        <v>0</v>
      </c>
      <c r="AE12" s="182">
        <f t="shared" si="7"/>
        <v>0</v>
      </c>
      <c r="AF12" s="176">
        <f>SUMIF(วันทำงาน!$F$109:$F$242,$B12,วันทำงาน!$J$109:$J$242)</f>
        <v>0</v>
      </c>
      <c r="AG12" s="183">
        <f>IF((AND($W12&gt;=100%,$W12&lt;&gt;"")),เงื่อนไข!$F$8*Y12/$V12,0)</f>
        <v>0</v>
      </c>
      <c r="AH12" s="182">
        <f>SUM(วันทำงาน!AR12:AT12,วันทำงาน!AV12:AX12)</f>
        <v>0</v>
      </c>
      <c r="AI12" s="151"/>
      <c r="AJ12" s="151">
        <f>IF($W12="",0,IF($W12&gt;=100%,เงื่อนไข!$L$4,IF($W12&gt;=80%,เงื่อนไข!$K$4,IF($W12&gt;=50%,เงื่อนไข!$J$4,IF($W12&lt;50%,เงื่อนไข!$I$4)))))</f>
        <v>0</v>
      </c>
      <c r="AK12" s="180">
        <f t="shared" si="8"/>
        <v>0</v>
      </c>
      <c r="AL12" s="176">
        <f t="shared" si="9"/>
        <v>0</v>
      </c>
      <c r="AM12" s="176">
        <f>IF(AK12=0,0,AK12/$R12*เงื่อนไข!$B$4)</f>
        <v>0</v>
      </c>
      <c r="AN12" s="182">
        <f t="shared" si="10"/>
        <v>0</v>
      </c>
      <c r="AO12" s="176">
        <f>SUMIF(วันทำงาน!$F$109:$F$242,$B12,วันทำงาน!$K$109:$K$242)</f>
        <v>0</v>
      </c>
      <c r="AP12" s="183">
        <f>IF((AND($W12&gt;=100%,$W12&lt;&gt;"")),เงื่อนไข!$F$8*AH12/$V12,0)</f>
        <v>0</v>
      </c>
      <c r="AQ12" s="185">
        <f>วันทำงาน!AU12</f>
        <v>0</v>
      </c>
      <c r="AR12" s="151"/>
      <c r="AS12" s="151">
        <f>IF(W12="",0,IF($W12&gt;=100%,เงื่อนไข!$P$4,IF($W12&gt;=80%,เงื่อนไข!$O$4,IF($W12&gt;=50%,เงื่อนไข!$N$4,IF($W12&lt;50%,เงื่อนไข!$M$4)))))</f>
        <v>0</v>
      </c>
      <c r="AT12" s="180">
        <f t="shared" si="11"/>
        <v>0</v>
      </c>
      <c r="AU12" s="176">
        <f t="shared" si="12"/>
        <v>0</v>
      </c>
      <c r="AV12" s="176">
        <f>IF(AT12=0,0,AT12/$R12*เงื่อนไข!$B$4)</f>
        <v>0</v>
      </c>
      <c r="AW12" s="182">
        <f t="shared" si="13"/>
        <v>0</v>
      </c>
      <c r="AX12" s="176">
        <f>SUMIF(วันทำงาน!$F$109:$F$242,$B12,วันทำงาน!$L$109:$L$242)</f>
        <v>0</v>
      </c>
      <c r="AY12" s="183">
        <f>IF((AND($W12&gt;=100%,$W12&lt;&gt;"")),เงื่อนไข!$F$8*AQ12/$V12,0)</f>
        <v>0</v>
      </c>
    </row>
    <row r="13" spans="1:51" s="6" customFormat="1" ht="13.2" customHeight="1" x14ac:dyDescent="0.25">
      <c r="A13" s="125" t="str">
        <f>IF(วันทำงาน!A13&lt;&gt;"",วันทำงาน!A13,"")</f>
        <v/>
      </c>
      <c r="B13" s="125" t="str">
        <f>IF(วันทำงาน!B13&lt;&gt;"",วันทำงาน!B13,"")</f>
        <v/>
      </c>
      <c r="C13" s="125"/>
      <c r="D13" s="125" t="str">
        <f>IF(วันทำงาน!C13&lt;&gt;"",วันทำงาน!C13,"")</f>
        <v/>
      </c>
      <c r="E13" s="126" t="str">
        <f>IF(วันทำงาน!D13&lt;&gt;"",วันทำงาน!D13,"")</f>
        <v/>
      </c>
      <c r="F13" s="91" t="str">
        <f>IF(วันทำงาน!E13&lt;&gt;"",วันทำงาน!E13,"")</f>
        <v/>
      </c>
      <c r="G13" s="125" t="str">
        <f>IF(วันทำงาน!F13&lt;&gt;"",วันทำงาน!F13,"")</f>
        <v/>
      </c>
      <c r="H13" s="137" t="str">
        <f>IF(F13="Salesman",วันทำงาน!G13,"")</f>
        <v/>
      </c>
      <c r="I13" s="142" t="str">
        <f>IF($H13="","",AB13/$R13*(100%-เงื่อนไข!$B$4))</f>
        <v/>
      </c>
      <c r="J13" s="142" t="str">
        <f>IF($H13="","",AK13/$R13*(100%-เงื่อนไข!$B$4))</f>
        <v/>
      </c>
      <c r="K13" s="142" t="str">
        <f>IF($H13="","",AT13/$R13*(100%-เงื่อนไข!$B$4))</f>
        <v/>
      </c>
      <c r="L13" s="142" t="str">
        <f t="shared" si="0"/>
        <v/>
      </c>
      <c r="M13" s="143" t="str">
        <f>IF((OR(วันทำงาน!H13="",$F$1="")),"",IF(F13="Salesman",วันทำงาน!H13,""))</f>
        <v/>
      </c>
      <c r="N13" s="112">
        <f>IF($M13="",0,IF($X13="P",Y13*เงื่อนไข!$C$5,0))</f>
        <v>0</v>
      </c>
      <c r="O13" s="112">
        <f>IF($M13="",0,IF($X13="P",AH13*เงื่อนไข!$C$5,0))</f>
        <v>0</v>
      </c>
      <c r="P13" s="142">
        <f>IF($M13="",0,IF($X13="P",AQ13*เงื่อนไข!$C$5,0))</f>
        <v>0</v>
      </c>
      <c r="Q13" s="142">
        <f t="shared" si="1"/>
        <v>0</v>
      </c>
      <c r="R13" s="125" t="str">
        <f>IF($A13="","",IF(วันทำงาน!J13&lt;&gt;"",วันทำงาน!J13,""))</f>
        <v/>
      </c>
      <c r="S13" s="125" t="str">
        <f>IF($A13="","",IF(วันทำงาน!K13&lt;&gt;"",วันทำงาน!K13,""))</f>
        <v/>
      </c>
      <c r="T13" s="157" t="str">
        <f>IF($A13="","",IF(วันทำงาน!AZ13&lt;&gt;"",วันทำงาน!AZ13,""))</f>
        <v/>
      </c>
      <c r="U13" s="107" t="str">
        <f>IF(A13="","",เงื่อนไข!C$4)</f>
        <v/>
      </c>
      <c r="V13" s="107">
        <f t="shared" si="2"/>
        <v>0</v>
      </c>
      <c r="W13" s="106" t="str">
        <f t="shared" si="3"/>
        <v/>
      </c>
      <c r="X13" s="187" t="str">
        <f t="shared" si="4"/>
        <v/>
      </c>
      <c r="Y13" s="185">
        <f>วันทำงาน!AQ13</f>
        <v>0</v>
      </c>
      <c r="Z13" s="151"/>
      <c r="AA13" s="151">
        <f>IF($W13="",0,IF($W13&gt;=100%,เงื่อนไข!$H$4,IF($W13&gt;=80%,เงื่อนไข!$G$4,IF($W13&gt;=50%,เงื่อนไข!$F$4,IF($W13&lt;50%,เงื่อนไข!$E$4)))))</f>
        <v>0</v>
      </c>
      <c r="AB13" s="180">
        <f t="shared" si="5"/>
        <v>0</v>
      </c>
      <c r="AC13" s="142">
        <f t="shared" si="6"/>
        <v>0</v>
      </c>
      <c r="AD13" s="176">
        <f>IF(AB13=0,0,AB13/$R13*เงื่อนไข!$B$4)</f>
        <v>0</v>
      </c>
      <c r="AE13" s="182">
        <f t="shared" si="7"/>
        <v>0</v>
      </c>
      <c r="AF13" s="176">
        <f>SUMIF(วันทำงาน!$F$109:$F$242,$B13,วันทำงาน!$J$109:$J$242)</f>
        <v>0</v>
      </c>
      <c r="AG13" s="183">
        <f>IF((AND($W13&gt;=100%,$W13&lt;&gt;"")),เงื่อนไข!$F$8*Y13/$V13,0)</f>
        <v>0</v>
      </c>
      <c r="AH13" s="182">
        <f>SUM(วันทำงาน!AR13:AT13,วันทำงาน!AV13:AX13)</f>
        <v>0</v>
      </c>
      <c r="AI13" s="151"/>
      <c r="AJ13" s="151">
        <f>IF($W13="",0,IF($W13&gt;=100%,เงื่อนไข!$L$4,IF($W13&gt;=80%,เงื่อนไข!$K$4,IF($W13&gt;=50%,เงื่อนไข!$J$4,IF($W13&lt;50%,เงื่อนไข!$I$4)))))</f>
        <v>0</v>
      </c>
      <c r="AK13" s="180">
        <f t="shared" si="8"/>
        <v>0</v>
      </c>
      <c r="AL13" s="176">
        <f t="shared" si="9"/>
        <v>0</v>
      </c>
      <c r="AM13" s="176">
        <f>IF(AK13=0,0,AK13/$R13*เงื่อนไข!$B$4)</f>
        <v>0</v>
      </c>
      <c r="AN13" s="182">
        <f t="shared" si="10"/>
        <v>0</v>
      </c>
      <c r="AO13" s="176">
        <f>SUMIF(วันทำงาน!$F$109:$F$242,$B13,วันทำงาน!$K$109:$K$242)</f>
        <v>0</v>
      </c>
      <c r="AP13" s="183">
        <f>IF((AND($W13&gt;=100%,$W13&lt;&gt;"")),เงื่อนไข!$F$8*AH13/$V13,0)</f>
        <v>0</v>
      </c>
      <c r="AQ13" s="185">
        <f>วันทำงาน!AU13</f>
        <v>0</v>
      </c>
      <c r="AR13" s="151"/>
      <c r="AS13" s="151">
        <f>IF(W13="",0,IF($W13&gt;=100%,เงื่อนไข!$P$4,IF($W13&gt;=80%,เงื่อนไข!$O$4,IF($W13&gt;=50%,เงื่อนไข!$N$4,IF($W13&lt;50%,เงื่อนไข!$M$4)))))</f>
        <v>0</v>
      </c>
      <c r="AT13" s="180">
        <f t="shared" si="11"/>
        <v>0</v>
      </c>
      <c r="AU13" s="176">
        <f t="shared" si="12"/>
        <v>0</v>
      </c>
      <c r="AV13" s="176">
        <f>IF(AT13=0,0,AT13/$R13*เงื่อนไข!$B$4)</f>
        <v>0</v>
      </c>
      <c r="AW13" s="182">
        <f t="shared" si="13"/>
        <v>0</v>
      </c>
      <c r="AX13" s="176">
        <f>SUMIF(วันทำงาน!$F$109:$F$242,$B13,วันทำงาน!$L$109:$L$242)</f>
        <v>0</v>
      </c>
      <c r="AY13" s="183">
        <f>IF((AND($W13&gt;=100%,$W13&lt;&gt;"")),เงื่อนไข!$F$8*AQ13/$V13,0)</f>
        <v>0</v>
      </c>
    </row>
    <row r="14" spans="1:51" s="6" customFormat="1" ht="13.2" customHeight="1" x14ac:dyDescent="0.25">
      <c r="A14" s="125" t="str">
        <f>IF(วันทำงาน!A14&lt;&gt;"",วันทำงาน!A14,"")</f>
        <v/>
      </c>
      <c r="B14" s="125" t="str">
        <f>IF(วันทำงาน!B14&lt;&gt;"",วันทำงาน!B14,"")</f>
        <v/>
      </c>
      <c r="C14" s="125"/>
      <c r="D14" s="125" t="str">
        <f>IF(วันทำงาน!C14&lt;&gt;"",วันทำงาน!C14,"")</f>
        <v/>
      </c>
      <c r="E14" s="126" t="str">
        <f>IF(วันทำงาน!D14&lt;&gt;"",วันทำงาน!D14,"")</f>
        <v/>
      </c>
      <c r="F14" s="91" t="str">
        <f>IF(วันทำงาน!E14&lt;&gt;"",วันทำงาน!E14,"")</f>
        <v/>
      </c>
      <c r="G14" s="125" t="str">
        <f>IF(วันทำงาน!F14&lt;&gt;"",วันทำงาน!F14,"")</f>
        <v/>
      </c>
      <c r="H14" s="137" t="str">
        <f>IF(F14="Salesman",วันทำงาน!G14,"")</f>
        <v/>
      </c>
      <c r="I14" s="142" t="str">
        <f>IF($H14="","",AB14/$R14*(100%-เงื่อนไข!$B$4))</f>
        <v/>
      </c>
      <c r="J14" s="142" t="str">
        <f>IF($H14="","",AK14/$R14*(100%-เงื่อนไข!$B$4))</f>
        <v/>
      </c>
      <c r="K14" s="142" t="str">
        <f>IF($H14="","",AT14/$R14*(100%-เงื่อนไข!$B$4))</f>
        <v/>
      </c>
      <c r="L14" s="142" t="str">
        <f t="shared" si="0"/>
        <v/>
      </c>
      <c r="M14" s="143" t="str">
        <f>IF((OR(วันทำงาน!H14="",$F$1="")),"",IF(F14="Salesman",วันทำงาน!H14,""))</f>
        <v/>
      </c>
      <c r="N14" s="112">
        <f>IF($M14="",0,IF($X14="P",Y14*เงื่อนไข!$C$5,0))</f>
        <v>0</v>
      </c>
      <c r="O14" s="112">
        <f>IF($M14="",0,IF($X14="P",AH14*เงื่อนไข!$C$5,0))</f>
        <v>0</v>
      </c>
      <c r="P14" s="142">
        <f>IF($M14="",0,IF($X14="P",AQ14*เงื่อนไข!$C$5,0))</f>
        <v>0</v>
      </c>
      <c r="Q14" s="142">
        <f t="shared" si="1"/>
        <v>0</v>
      </c>
      <c r="R14" s="125" t="str">
        <f>IF($A14="","",IF(วันทำงาน!J14&lt;&gt;"",วันทำงาน!J14,""))</f>
        <v/>
      </c>
      <c r="S14" s="125" t="str">
        <f>IF($A14="","",IF(วันทำงาน!K14&lt;&gt;"",วันทำงาน!K14,""))</f>
        <v/>
      </c>
      <c r="T14" s="157" t="str">
        <f>IF($A14="","",IF(วันทำงาน!AZ14&lt;&gt;"",วันทำงาน!AZ14,""))</f>
        <v/>
      </c>
      <c r="U14" s="107" t="str">
        <f>IF(A14="","",เงื่อนไข!C$4)</f>
        <v/>
      </c>
      <c r="V14" s="107">
        <f t="shared" si="2"/>
        <v>0</v>
      </c>
      <c r="W14" s="106" t="str">
        <f t="shared" si="3"/>
        <v/>
      </c>
      <c r="X14" s="187" t="str">
        <f t="shared" si="4"/>
        <v/>
      </c>
      <c r="Y14" s="185">
        <f>วันทำงาน!AQ14</f>
        <v>0</v>
      </c>
      <c r="Z14" s="151"/>
      <c r="AA14" s="151">
        <f>IF($W14="",0,IF($W14&gt;=100%,เงื่อนไข!$H$4,IF($W14&gt;=80%,เงื่อนไข!$G$4,IF($W14&gt;=50%,เงื่อนไข!$F$4,IF($W14&lt;50%,เงื่อนไข!$E$4)))))</f>
        <v>0</v>
      </c>
      <c r="AB14" s="180">
        <f t="shared" si="5"/>
        <v>0</v>
      </c>
      <c r="AC14" s="142">
        <f t="shared" si="6"/>
        <v>0</v>
      </c>
      <c r="AD14" s="176">
        <f>IF(AB14=0,0,AB14/$R14*เงื่อนไข!$B$4)</f>
        <v>0</v>
      </c>
      <c r="AE14" s="182">
        <f t="shared" si="7"/>
        <v>0</v>
      </c>
      <c r="AF14" s="176">
        <f>SUMIF(วันทำงาน!$F$109:$F$242,$B14,วันทำงาน!$J$109:$J$242)</f>
        <v>0</v>
      </c>
      <c r="AG14" s="183">
        <f>IF((AND($W14&gt;=100%,$W14&lt;&gt;"")),เงื่อนไข!$F$8*Y14/$V14,0)</f>
        <v>0</v>
      </c>
      <c r="AH14" s="182">
        <f>SUM(วันทำงาน!AR14:AT14,วันทำงาน!AV14:AX14)</f>
        <v>0</v>
      </c>
      <c r="AI14" s="151"/>
      <c r="AJ14" s="151">
        <f>IF($W14="",0,IF($W14&gt;=100%,เงื่อนไข!$L$4,IF($W14&gt;=80%,เงื่อนไข!$K$4,IF($W14&gt;=50%,เงื่อนไข!$J$4,IF($W14&lt;50%,เงื่อนไข!$I$4)))))</f>
        <v>0</v>
      </c>
      <c r="AK14" s="180">
        <f t="shared" si="8"/>
        <v>0</v>
      </c>
      <c r="AL14" s="176">
        <f t="shared" si="9"/>
        <v>0</v>
      </c>
      <c r="AM14" s="176">
        <f>IF(AK14=0,0,AK14/$R14*เงื่อนไข!$B$4)</f>
        <v>0</v>
      </c>
      <c r="AN14" s="182">
        <f t="shared" si="10"/>
        <v>0</v>
      </c>
      <c r="AO14" s="176">
        <f>SUMIF(วันทำงาน!$F$109:$F$242,$B14,วันทำงาน!$K$109:$K$242)</f>
        <v>0</v>
      </c>
      <c r="AP14" s="183">
        <f>IF((AND($W14&gt;=100%,$W14&lt;&gt;"")),เงื่อนไข!$F$8*AH14/$V14,0)</f>
        <v>0</v>
      </c>
      <c r="AQ14" s="185">
        <f>วันทำงาน!AU14</f>
        <v>0</v>
      </c>
      <c r="AR14" s="151"/>
      <c r="AS14" s="151">
        <f>IF(W14="",0,IF($W14&gt;=100%,เงื่อนไข!$P$4,IF($W14&gt;=80%,เงื่อนไข!$O$4,IF($W14&gt;=50%,เงื่อนไข!$N$4,IF($W14&lt;50%,เงื่อนไข!$M$4)))))</f>
        <v>0</v>
      </c>
      <c r="AT14" s="180">
        <f t="shared" si="11"/>
        <v>0</v>
      </c>
      <c r="AU14" s="176">
        <f t="shared" si="12"/>
        <v>0</v>
      </c>
      <c r="AV14" s="176">
        <f>IF(AT14=0,0,AT14/$R14*เงื่อนไข!$B$4)</f>
        <v>0</v>
      </c>
      <c r="AW14" s="182">
        <f t="shared" si="13"/>
        <v>0</v>
      </c>
      <c r="AX14" s="176">
        <f>SUMIF(วันทำงาน!$F$109:$F$242,$B14,วันทำงาน!$L$109:$L$242)</f>
        <v>0</v>
      </c>
      <c r="AY14" s="183">
        <f>IF((AND($W14&gt;=100%,$W14&lt;&gt;"")),เงื่อนไข!$F$8*AQ14/$V14,0)</f>
        <v>0</v>
      </c>
    </row>
    <row r="15" spans="1:51" s="6" customFormat="1" ht="13.2" customHeight="1" x14ac:dyDescent="0.25">
      <c r="A15" s="125" t="str">
        <f>IF(วันทำงาน!A15&lt;&gt;"",วันทำงาน!A15,"")</f>
        <v/>
      </c>
      <c r="B15" s="125" t="str">
        <f>IF(วันทำงาน!B15&lt;&gt;"",วันทำงาน!B15,"")</f>
        <v/>
      </c>
      <c r="C15" s="125"/>
      <c r="D15" s="125" t="str">
        <f>IF(วันทำงาน!C15&lt;&gt;"",วันทำงาน!C15,"")</f>
        <v/>
      </c>
      <c r="E15" s="126" t="str">
        <f>IF(วันทำงาน!D15&lt;&gt;"",วันทำงาน!D15,"")</f>
        <v/>
      </c>
      <c r="F15" s="91" t="str">
        <f>IF(วันทำงาน!E15&lt;&gt;"",วันทำงาน!E15,"")</f>
        <v/>
      </c>
      <c r="G15" s="125" t="str">
        <f>IF(วันทำงาน!F15&lt;&gt;"",วันทำงาน!F15,"")</f>
        <v/>
      </c>
      <c r="H15" s="137" t="str">
        <f>IF(F15="Salesman",วันทำงาน!G15,"")</f>
        <v/>
      </c>
      <c r="I15" s="142" t="str">
        <f>IF($H15="","",AB15/$R15*(100%-เงื่อนไข!$B$4))</f>
        <v/>
      </c>
      <c r="J15" s="142" t="str">
        <f>IF($H15="","",AK15/$R15*(100%-เงื่อนไข!$B$4))</f>
        <v/>
      </c>
      <c r="K15" s="142" t="str">
        <f>IF($H15="","",AT15/$R15*(100%-เงื่อนไข!$B$4))</f>
        <v/>
      </c>
      <c r="L15" s="142" t="str">
        <f>IF(H15="","",SUM(I15:K15))</f>
        <v/>
      </c>
      <c r="M15" s="143" t="str">
        <f>IF((OR(วันทำงาน!H15="",$F$1="")),"",IF(F15="Salesman",วันทำงาน!H15,""))</f>
        <v/>
      </c>
      <c r="N15" s="112">
        <f>IF($M15="",0,IF($X15="P",Y15*เงื่อนไข!$C$5,0))</f>
        <v>0</v>
      </c>
      <c r="O15" s="112">
        <f>IF($M15="",0,IF($X15="P",AH15*เงื่อนไข!$C$5,0))</f>
        <v>0</v>
      </c>
      <c r="P15" s="142">
        <f>IF($M15="",0,IF($X15="P",AQ15*เงื่อนไข!$C$5,0))</f>
        <v>0</v>
      </c>
      <c r="Q15" s="142">
        <f>IF(M15="",0,SUM(N15:P15))</f>
        <v>0</v>
      </c>
      <c r="R15" s="125" t="str">
        <f>IF($A15="","",IF(วันทำงาน!J15&lt;&gt;"",วันทำงาน!J15,""))</f>
        <v/>
      </c>
      <c r="S15" s="125" t="str">
        <f>IF($A15="","",IF(วันทำงาน!K15&lt;&gt;"",วันทำงาน!K15,""))</f>
        <v/>
      </c>
      <c r="T15" s="157" t="str">
        <f>IF($A15="","",IF(วันทำงาน!AZ15&lt;&gt;"",วันทำงาน!AZ15,""))</f>
        <v/>
      </c>
      <c r="U15" s="107" t="str">
        <f>IF(A15="","",เงื่อนไข!C$4)</f>
        <v/>
      </c>
      <c r="V15" s="107">
        <f t="shared" si="2"/>
        <v>0</v>
      </c>
      <c r="W15" s="106" t="str">
        <f t="shared" si="3"/>
        <v/>
      </c>
      <c r="X15" s="187" t="str">
        <f t="shared" si="4"/>
        <v/>
      </c>
      <c r="Y15" s="185">
        <f>วันทำงาน!AQ15</f>
        <v>0</v>
      </c>
      <c r="Z15" s="151"/>
      <c r="AA15" s="151">
        <f>IF($W15="",0,IF($W15&gt;=100%,เงื่อนไข!$H$4,IF($W15&gt;=80%,เงื่อนไข!$G$4,IF($W15&gt;=50%,เงื่อนไข!$F$4,IF($W15&lt;50%,เงื่อนไข!$E$4)))))</f>
        <v>0</v>
      </c>
      <c r="AB15" s="180">
        <f t="shared" si="5"/>
        <v>0</v>
      </c>
      <c r="AC15" s="142">
        <f t="shared" si="6"/>
        <v>0</v>
      </c>
      <c r="AD15" s="176">
        <f>IF(AB15=0,0,AB15/$R15*เงื่อนไข!$B$4)</f>
        <v>0</v>
      </c>
      <c r="AE15" s="182">
        <f t="shared" si="7"/>
        <v>0</v>
      </c>
      <c r="AF15" s="176">
        <f>SUMIF(วันทำงาน!$F$109:$F$242,$B15,วันทำงาน!$J$109:$J$242)</f>
        <v>0</v>
      </c>
      <c r="AG15" s="183">
        <f>IF((AND($W15&gt;=100%,$W15&lt;&gt;"")),เงื่อนไข!$F$8*Y15/$V15,0)</f>
        <v>0</v>
      </c>
      <c r="AH15" s="182">
        <f>SUM(วันทำงาน!AR15:AT15,วันทำงาน!AV15:AX15)</f>
        <v>0</v>
      </c>
      <c r="AI15" s="151"/>
      <c r="AJ15" s="151">
        <f>IF($W15="",0,IF($W15&gt;=100%,เงื่อนไข!$L$4,IF($W15&gt;=80%,เงื่อนไข!$K$4,IF($W15&gt;=50%,เงื่อนไข!$J$4,IF($W15&lt;50%,เงื่อนไข!$I$4)))))</f>
        <v>0</v>
      </c>
      <c r="AK15" s="180">
        <f t="shared" si="8"/>
        <v>0</v>
      </c>
      <c r="AL15" s="176">
        <f t="shared" si="9"/>
        <v>0</v>
      </c>
      <c r="AM15" s="176">
        <f>IF(AK15=0,0,AK15/$R15*เงื่อนไข!$B$4)</f>
        <v>0</v>
      </c>
      <c r="AN15" s="182">
        <f t="shared" si="10"/>
        <v>0</v>
      </c>
      <c r="AO15" s="176">
        <f>SUMIF(วันทำงาน!$F$109:$F$242,$B15,วันทำงาน!$K$109:$K$242)</f>
        <v>0</v>
      </c>
      <c r="AP15" s="183">
        <f>IF((AND($W15&gt;=100%,$W15&lt;&gt;"")),เงื่อนไข!$F$8*AH15/$V15,0)</f>
        <v>0</v>
      </c>
      <c r="AQ15" s="185">
        <f>วันทำงาน!AU15</f>
        <v>0</v>
      </c>
      <c r="AR15" s="151"/>
      <c r="AS15" s="151">
        <f>IF(W15="",0,IF($W15&gt;=100%,เงื่อนไข!$P$4,IF($W15&gt;=80%,เงื่อนไข!$O$4,IF($W15&gt;=50%,เงื่อนไข!$N$4,IF($W15&lt;50%,เงื่อนไข!$M$4)))))</f>
        <v>0</v>
      </c>
      <c r="AT15" s="180">
        <f t="shared" si="11"/>
        <v>0</v>
      </c>
      <c r="AU15" s="176">
        <f t="shared" si="12"/>
        <v>0</v>
      </c>
      <c r="AV15" s="176">
        <f>IF(AT15=0,0,AT15/$R15*เงื่อนไข!$B$4)</f>
        <v>0</v>
      </c>
      <c r="AW15" s="182">
        <f t="shared" si="13"/>
        <v>0</v>
      </c>
      <c r="AX15" s="176">
        <f>SUMIF(วันทำงาน!$F$109:$F$242,$B15,วันทำงาน!$L$109:$L$242)</f>
        <v>0</v>
      </c>
      <c r="AY15" s="183">
        <f>IF((AND($W15&gt;=100%,$W15&lt;&gt;"")),เงื่อนไข!$F$8*AQ15/$V15,0)</f>
        <v>0</v>
      </c>
    </row>
    <row r="16" spans="1:51" s="6" customFormat="1" x14ac:dyDescent="0.25">
      <c r="A16" s="125" t="str">
        <f>IF(วันทำงาน!A16&lt;&gt;"",วันทำงาน!A16,"")</f>
        <v/>
      </c>
      <c r="B16" s="125" t="str">
        <f>IF(วันทำงาน!B16&lt;&gt;"",วันทำงาน!B16,"")</f>
        <v/>
      </c>
      <c r="C16" s="125"/>
      <c r="D16" s="125" t="str">
        <f>IF(วันทำงาน!C16&lt;&gt;"",วันทำงาน!C16,"")</f>
        <v/>
      </c>
      <c r="E16" s="126" t="str">
        <f>IF(วันทำงาน!D16&lt;&gt;"",วันทำงาน!D16,"")</f>
        <v/>
      </c>
      <c r="F16" s="91" t="str">
        <f>IF(วันทำงาน!E16&lt;&gt;"",วันทำงาน!E16,"")</f>
        <v/>
      </c>
      <c r="G16" s="125" t="str">
        <f>IF(วันทำงาน!F16&lt;&gt;"",วันทำงาน!F16,"")</f>
        <v/>
      </c>
      <c r="H16" s="137" t="str">
        <f>IF(F16="Salesman",วันทำงาน!G16,"")</f>
        <v/>
      </c>
      <c r="I16" s="142" t="str">
        <f>IF($H16="","",AB16/$R16*(100%-เงื่อนไข!$B$4))</f>
        <v/>
      </c>
      <c r="J16" s="142" t="str">
        <f>IF($H16="","",AK16/$R16*(100%-เงื่อนไข!$B$4))</f>
        <v/>
      </c>
      <c r="K16" s="142" t="str">
        <f>IF($H16="","",AT16/$R16*(100%-เงื่อนไข!$B$4))</f>
        <v/>
      </c>
      <c r="L16" s="142" t="str">
        <f t="shared" ref="L16:L51" si="14">IF(H16="","",SUM(I16:K16))</f>
        <v/>
      </c>
      <c r="M16" s="143" t="str">
        <f>IF((OR(วันทำงาน!H16="",$F$1="")),"",IF(F16="Salesman",วันทำงาน!H16,""))</f>
        <v/>
      </c>
      <c r="N16" s="112">
        <f>IF($M16="",0,IF($X16="P",Y16*เงื่อนไข!$C$5,0))</f>
        <v>0</v>
      </c>
      <c r="O16" s="112">
        <f>IF($M16="",0,IF($X16="P",AH16*เงื่อนไข!$C$5,0))</f>
        <v>0</v>
      </c>
      <c r="P16" s="142">
        <f>IF($M16="",0,IF($X16="P",AQ16*เงื่อนไข!$C$5,0))</f>
        <v>0</v>
      </c>
      <c r="Q16" s="142">
        <f t="shared" ref="Q16:Q51" si="15">IF(M16="",0,SUM(N16:P16))</f>
        <v>0</v>
      </c>
      <c r="R16" s="125" t="str">
        <f>IF($A16="","",IF(วันทำงาน!J16&lt;&gt;"",วันทำงาน!J16,""))</f>
        <v/>
      </c>
      <c r="S16" s="125" t="str">
        <f>IF($A16="","",IF(วันทำงาน!K16&lt;&gt;"",วันทำงาน!K16,""))</f>
        <v/>
      </c>
      <c r="T16" s="157" t="str">
        <f>IF($A16="","",IF(วันทำงาน!AZ16&lt;&gt;"",วันทำงาน!AZ16,""))</f>
        <v/>
      </c>
      <c r="U16" s="107" t="str">
        <f>IF(A16="","",เงื่อนไข!C$4)</f>
        <v/>
      </c>
      <c r="V16" s="107">
        <f t="shared" si="2"/>
        <v>0</v>
      </c>
      <c r="W16" s="106" t="str">
        <f t="shared" si="3"/>
        <v/>
      </c>
      <c r="X16" s="187" t="str">
        <f t="shared" si="4"/>
        <v/>
      </c>
      <c r="Y16" s="185">
        <f>วันทำงาน!AQ16</f>
        <v>0</v>
      </c>
      <c r="Z16" s="151"/>
      <c r="AA16" s="151">
        <f>IF($W16="",0,IF($W16&gt;=100%,เงื่อนไข!$H$4,IF($W16&gt;=80%,เงื่อนไข!$G$4,IF($W16&gt;=50%,เงื่อนไข!$F$4,IF($W16&lt;50%,เงื่อนไข!$E$4)))))</f>
        <v>0</v>
      </c>
      <c r="AB16" s="180">
        <f t="shared" si="5"/>
        <v>0</v>
      </c>
      <c r="AC16" s="142">
        <f t="shared" si="6"/>
        <v>0</v>
      </c>
      <c r="AD16" s="176">
        <f>IF(AB16=0,0,AB16/$R16*เงื่อนไข!$B$4)</f>
        <v>0</v>
      </c>
      <c r="AE16" s="182">
        <f t="shared" si="7"/>
        <v>0</v>
      </c>
      <c r="AF16" s="176">
        <f>SUMIF(วันทำงาน!$F$109:$F$242,$B16,วันทำงาน!$J$109:$J$242)</f>
        <v>0</v>
      </c>
      <c r="AG16" s="183">
        <f>IF((AND($W16&gt;=100%,$W16&lt;&gt;"")),เงื่อนไข!$F$8*Y16/$V16,0)</f>
        <v>0</v>
      </c>
      <c r="AH16" s="182">
        <f>SUM(วันทำงาน!AR16:AT16,วันทำงาน!AV16:AX16)</f>
        <v>0</v>
      </c>
      <c r="AI16" s="151"/>
      <c r="AJ16" s="151">
        <f>IF($W16="",0,IF($W16&gt;=100%,เงื่อนไข!$L$4,IF($W16&gt;=80%,เงื่อนไข!$K$4,IF($W16&gt;=50%,เงื่อนไข!$J$4,IF($W16&lt;50%,เงื่อนไข!$I$4)))))</f>
        <v>0</v>
      </c>
      <c r="AK16" s="180">
        <f t="shared" si="8"/>
        <v>0</v>
      </c>
      <c r="AL16" s="176">
        <f t="shared" si="9"/>
        <v>0</v>
      </c>
      <c r="AM16" s="176">
        <f>IF(AK16=0,0,AK16/$R16*เงื่อนไข!$B$4)</f>
        <v>0</v>
      </c>
      <c r="AN16" s="182">
        <f t="shared" si="10"/>
        <v>0</v>
      </c>
      <c r="AO16" s="176">
        <f>SUMIF(วันทำงาน!$F$109:$F$242,$B16,วันทำงาน!$K$109:$K$242)</f>
        <v>0</v>
      </c>
      <c r="AP16" s="183">
        <f>IF((AND($W16&gt;=100%,$W16&lt;&gt;"")),เงื่อนไข!$F$8*AH16/$V16,0)</f>
        <v>0</v>
      </c>
      <c r="AQ16" s="185">
        <f>วันทำงาน!AU16</f>
        <v>0</v>
      </c>
      <c r="AR16" s="151"/>
      <c r="AS16" s="151">
        <f>IF(W16="",0,IF($W16&gt;=100%,เงื่อนไข!$P$4,IF($W16&gt;=80%,เงื่อนไข!$O$4,IF($W16&gt;=50%,เงื่อนไข!$N$4,IF($W16&lt;50%,เงื่อนไข!$M$4)))))</f>
        <v>0</v>
      </c>
      <c r="AT16" s="180">
        <f t="shared" si="11"/>
        <v>0</v>
      </c>
      <c r="AU16" s="176">
        <f t="shared" si="12"/>
        <v>0</v>
      </c>
      <c r="AV16" s="176">
        <f>IF(AT16=0,0,AT16/$R16*เงื่อนไข!$B$4)</f>
        <v>0</v>
      </c>
      <c r="AW16" s="182">
        <f t="shared" si="13"/>
        <v>0</v>
      </c>
      <c r="AX16" s="176">
        <f>SUMIF(วันทำงาน!$F$109:$F$242,$B16,วันทำงาน!$L$109:$L$242)</f>
        <v>0</v>
      </c>
      <c r="AY16" s="183">
        <f>IF((AND($W16&gt;=100%,$W16&lt;&gt;"")),เงื่อนไข!$F$8*AQ16/$V16,0)</f>
        <v>0</v>
      </c>
    </row>
    <row r="17" spans="1:51" s="6" customFormat="1" x14ac:dyDescent="0.25">
      <c r="A17" s="125" t="str">
        <f>IF(วันทำงาน!A17&lt;&gt;"",วันทำงาน!A17,"")</f>
        <v/>
      </c>
      <c r="B17" s="125" t="str">
        <f>IF(วันทำงาน!B17&lt;&gt;"",วันทำงาน!B17,"")</f>
        <v/>
      </c>
      <c r="C17" s="125"/>
      <c r="D17" s="125" t="str">
        <f>IF(วันทำงาน!C17&lt;&gt;"",วันทำงาน!C17,"")</f>
        <v/>
      </c>
      <c r="E17" s="126" t="str">
        <f>IF(วันทำงาน!D17&lt;&gt;"",วันทำงาน!D17,"")</f>
        <v/>
      </c>
      <c r="F17" s="91" t="str">
        <f>IF(วันทำงาน!E17&lt;&gt;"",วันทำงาน!E17,"")</f>
        <v/>
      </c>
      <c r="G17" s="125" t="str">
        <f>IF(วันทำงาน!F17&lt;&gt;"",วันทำงาน!F17,"")</f>
        <v/>
      </c>
      <c r="H17" s="137" t="str">
        <f>IF(F17="Salesman",วันทำงาน!G17,"")</f>
        <v/>
      </c>
      <c r="I17" s="142" t="str">
        <f>IF($H17="","",AB17/$R17*(100%-เงื่อนไข!$B$4))</f>
        <v/>
      </c>
      <c r="J17" s="142" t="str">
        <f>IF($H17="","",AK17/$R17*(100%-เงื่อนไข!$B$4))</f>
        <v/>
      </c>
      <c r="K17" s="142" t="str">
        <f>IF($H17="","",AT17/$R17*(100%-เงื่อนไข!$B$4))</f>
        <v/>
      </c>
      <c r="L17" s="142" t="str">
        <f t="shared" si="14"/>
        <v/>
      </c>
      <c r="M17" s="143" t="str">
        <f>IF((OR(วันทำงาน!H17="",$F$1="")),"",IF(F17="Salesman",วันทำงาน!H17,""))</f>
        <v/>
      </c>
      <c r="N17" s="112">
        <f>IF($M17="",0,IF($X17="P",Y17*เงื่อนไข!$C$5,0))</f>
        <v>0</v>
      </c>
      <c r="O17" s="112">
        <f>IF($M17="",0,IF($X17="P",AH17*เงื่อนไข!$C$5,0))</f>
        <v>0</v>
      </c>
      <c r="P17" s="142">
        <f>IF($M17="",0,IF($X17="P",AQ17*เงื่อนไข!$C$5,0))</f>
        <v>0</v>
      </c>
      <c r="Q17" s="142">
        <f t="shared" si="15"/>
        <v>0</v>
      </c>
      <c r="R17" s="125" t="str">
        <f>IF($A17="","",IF(วันทำงาน!J17&lt;&gt;"",วันทำงาน!J17,""))</f>
        <v/>
      </c>
      <c r="S17" s="125" t="str">
        <f>IF($A17="","",IF(วันทำงาน!K17&lt;&gt;"",วันทำงาน!K17,""))</f>
        <v/>
      </c>
      <c r="T17" s="157" t="str">
        <f>IF($A17="","",IF(วันทำงาน!AZ17&lt;&gt;"",วันทำงาน!AZ17,""))</f>
        <v/>
      </c>
      <c r="U17" s="107" t="str">
        <f>IF(A17="","",เงื่อนไข!C$4)</f>
        <v/>
      </c>
      <c r="V17" s="107">
        <f t="shared" si="2"/>
        <v>0</v>
      </c>
      <c r="W17" s="106" t="str">
        <f t="shared" si="3"/>
        <v/>
      </c>
      <c r="X17" s="187" t="str">
        <f t="shared" si="4"/>
        <v/>
      </c>
      <c r="Y17" s="185">
        <f>วันทำงาน!AQ17</f>
        <v>0</v>
      </c>
      <c r="Z17" s="151"/>
      <c r="AA17" s="151">
        <f>IF($W17="",0,IF($W17&gt;=100%,เงื่อนไข!$H$4,IF($W17&gt;=80%,เงื่อนไข!$G$4,IF($W17&gt;=50%,เงื่อนไข!$F$4,IF($W17&lt;50%,เงื่อนไข!$E$4)))))</f>
        <v>0</v>
      </c>
      <c r="AB17" s="180">
        <f t="shared" si="5"/>
        <v>0</v>
      </c>
      <c r="AC17" s="142">
        <f t="shared" si="6"/>
        <v>0</v>
      </c>
      <c r="AD17" s="176">
        <f>IF(AB17=0,0,AB17/$R17*เงื่อนไข!$B$4)</f>
        <v>0</v>
      </c>
      <c r="AE17" s="182">
        <f t="shared" si="7"/>
        <v>0</v>
      </c>
      <c r="AF17" s="176">
        <f>SUMIF(วันทำงาน!$F$109:$F$242,$B17,วันทำงาน!$J$109:$J$242)</f>
        <v>0</v>
      </c>
      <c r="AG17" s="183">
        <f>IF((AND($W17&gt;=100%,$W17&lt;&gt;"")),เงื่อนไข!$F$8*Y17/$V17,0)</f>
        <v>0</v>
      </c>
      <c r="AH17" s="182">
        <f>SUM(วันทำงาน!AR17:AT17,วันทำงาน!AV17:AX17)</f>
        <v>0</v>
      </c>
      <c r="AI17" s="151"/>
      <c r="AJ17" s="151">
        <f>IF($W17="",0,IF($W17&gt;=100%,เงื่อนไข!$L$4,IF($W17&gt;=80%,เงื่อนไข!$K$4,IF($W17&gt;=50%,เงื่อนไข!$J$4,IF($W17&lt;50%,เงื่อนไข!$I$4)))))</f>
        <v>0</v>
      </c>
      <c r="AK17" s="180">
        <f t="shared" si="8"/>
        <v>0</v>
      </c>
      <c r="AL17" s="176">
        <f t="shared" si="9"/>
        <v>0</v>
      </c>
      <c r="AM17" s="176">
        <f>IF(AK17=0,0,AK17/$R17*เงื่อนไข!$B$4)</f>
        <v>0</v>
      </c>
      <c r="AN17" s="182">
        <f t="shared" si="10"/>
        <v>0</v>
      </c>
      <c r="AO17" s="176">
        <f>SUMIF(วันทำงาน!$F$109:$F$242,$B17,วันทำงาน!$K$109:$K$242)</f>
        <v>0</v>
      </c>
      <c r="AP17" s="183">
        <f>IF((AND($W17&gt;=100%,$W17&lt;&gt;"")),เงื่อนไข!$F$8*AH17/$V17,0)</f>
        <v>0</v>
      </c>
      <c r="AQ17" s="185">
        <f>วันทำงาน!AU17</f>
        <v>0</v>
      </c>
      <c r="AR17" s="151"/>
      <c r="AS17" s="151">
        <f>IF(W17="",0,IF($W17&gt;=100%,เงื่อนไข!$P$4,IF($W17&gt;=80%,เงื่อนไข!$O$4,IF($W17&gt;=50%,เงื่อนไข!$N$4,IF($W17&lt;50%,เงื่อนไข!$M$4)))))</f>
        <v>0</v>
      </c>
      <c r="AT17" s="180">
        <f t="shared" si="11"/>
        <v>0</v>
      </c>
      <c r="AU17" s="176">
        <f t="shared" si="12"/>
        <v>0</v>
      </c>
      <c r="AV17" s="176">
        <f>IF(AT17=0,0,AT17/$R17*เงื่อนไข!$B$4)</f>
        <v>0</v>
      </c>
      <c r="AW17" s="182">
        <f t="shared" si="13"/>
        <v>0</v>
      </c>
      <c r="AX17" s="176">
        <f>SUMIF(วันทำงาน!$F$109:$F$242,$B17,วันทำงาน!$L$109:$L$242)</f>
        <v>0</v>
      </c>
      <c r="AY17" s="183">
        <f>IF((AND($W17&gt;=100%,$W17&lt;&gt;"")),เงื่อนไข!$F$8*AQ17/$V17,0)</f>
        <v>0</v>
      </c>
    </row>
    <row r="18" spans="1:51" s="6" customFormat="1" x14ac:dyDescent="0.25">
      <c r="A18" s="125" t="str">
        <f>IF(วันทำงาน!A18&lt;&gt;"",วันทำงาน!A18,"")</f>
        <v/>
      </c>
      <c r="B18" s="125" t="str">
        <f>IF(วันทำงาน!B18&lt;&gt;"",วันทำงาน!B18,"")</f>
        <v/>
      </c>
      <c r="C18" s="125"/>
      <c r="D18" s="125" t="str">
        <f>IF(วันทำงาน!C18&lt;&gt;"",วันทำงาน!C18,"")</f>
        <v/>
      </c>
      <c r="E18" s="126" t="str">
        <f>IF(วันทำงาน!D18&lt;&gt;"",วันทำงาน!D18,"")</f>
        <v/>
      </c>
      <c r="F18" s="91" t="str">
        <f>IF(วันทำงาน!E18&lt;&gt;"",วันทำงาน!E18,"")</f>
        <v/>
      </c>
      <c r="G18" s="125" t="str">
        <f>IF(วันทำงาน!F18&lt;&gt;"",วันทำงาน!F18,"")</f>
        <v/>
      </c>
      <c r="H18" s="137" t="str">
        <f>IF(F18="Salesman",วันทำงาน!G18,"")</f>
        <v/>
      </c>
      <c r="I18" s="142" t="str">
        <f>IF($H18="","",AB18/$R18*(100%-เงื่อนไข!$B$4))</f>
        <v/>
      </c>
      <c r="J18" s="142" t="str">
        <f>IF($H18="","",AK18/$R18*(100%-เงื่อนไข!$B$4))</f>
        <v/>
      </c>
      <c r="K18" s="142" t="str">
        <f>IF($H18="","",AT18/$R18*(100%-เงื่อนไข!$B$4))</f>
        <v/>
      </c>
      <c r="L18" s="142" t="str">
        <f t="shared" si="14"/>
        <v/>
      </c>
      <c r="M18" s="143" t="str">
        <f>IF((OR(วันทำงาน!H18="",$F$1="")),"",IF(F18="Salesman",วันทำงาน!H18,""))</f>
        <v/>
      </c>
      <c r="N18" s="112">
        <f>IF($M18="",0,IF($X18="P",Y18*เงื่อนไข!$C$5,0))</f>
        <v>0</v>
      </c>
      <c r="O18" s="112">
        <f>IF($M18="",0,IF($X18="P",AH18*เงื่อนไข!$C$5,0))</f>
        <v>0</v>
      </c>
      <c r="P18" s="142">
        <f>IF($M18="",0,IF($X18="P",AQ18*เงื่อนไข!$C$5,0))</f>
        <v>0</v>
      </c>
      <c r="Q18" s="142">
        <f t="shared" si="15"/>
        <v>0</v>
      </c>
      <c r="R18" s="125" t="str">
        <f>IF($A18="","",IF(วันทำงาน!J18&lt;&gt;"",วันทำงาน!J18,""))</f>
        <v/>
      </c>
      <c r="S18" s="125" t="str">
        <f>IF($A18="","",IF(วันทำงาน!K18&lt;&gt;"",วันทำงาน!K18,""))</f>
        <v/>
      </c>
      <c r="T18" s="157" t="str">
        <f>IF($A18="","",IF(วันทำงาน!AZ18&lt;&gt;"",วันทำงาน!AZ18,""))</f>
        <v/>
      </c>
      <c r="U18" s="107" t="str">
        <f>IF(A18="","",เงื่อนไข!C$4)</f>
        <v/>
      </c>
      <c r="V18" s="107">
        <f t="shared" si="2"/>
        <v>0</v>
      </c>
      <c r="W18" s="106" t="str">
        <f t="shared" si="3"/>
        <v/>
      </c>
      <c r="X18" s="187" t="str">
        <f t="shared" si="4"/>
        <v/>
      </c>
      <c r="Y18" s="185">
        <f>วันทำงาน!AQ18</f>
        <v>0</v>
      </c>
      <c r="Z18" s="151"/>
      <c r="AA18" s="151">
        <f>IF($W18="",0,IF($W18&gt;=100%,เงื่อนไข!$H$4,IF($W18&gt;=80%,เงื่อนไข!$G$4,IF($W18&gt;=50%,เงื่อนไข!$F$4,IF($W18&lt;50%,เงื่อนไข!$E$4)))))</f>
        <v>0</v>
      </c>
      <c r="AB18" s="180">
        <f t="shared" si="5"/>
        <v>0</v>
      </c>
      <c r="AC18" s="142">
        <f t="shared" si="6"/>
        <v>0</v>
      </c>
      <c r="AD18" s="176">
        <f>IF(AB18=0,0,AB18/$R18*เงื่อนไข!$B$4)</f>
        <v>0</v>
      </c>
      <c r="AE18" s="182">
        <f t="shared" si="7"/>
        <v>0</v>
      </c>
      <c r="AF18" s="176">
        <f>SUMIF(วันทำงาน!$F$109:$F$242,$B18,วันทำงาน!$J$109:$J$242)</f>
        <v>0</v>
      </c>
      <c r="AG18" s="183">
        <f>IF((AND($W18&gt;=100%,$W18&lt;&gt;"")),เงื่อนไข!$F$8*Y18/$V18,0)</f>
        <v>0</v>
      </c>
      <c r="AH18" s="182">
        <f>SUM(วันทำงาน!AR18:AT18,วันทำงาน!AV18:AX18)</f>
        <v>0</v>
      </c>
      <c r="AI18" s="151"/>
      <c r="AJ18" s="151">
        <f>IF($W18="",0,IF($W18&gt;=100%,เงื่อนไข!$L$4,IF($W18&gt;=80%,เงื่อนไข!$K$4,IF($W18&gt;=50%,เงื่อนไข!$J$4,IF($W18&lt;50%,เงื่อนไข!$I$4)))))</f>
        <v>0</v>
      </c>
      <c r="AK18" s="180">
        <f t="shared" si="8"/>
        <v>0</v>
      </c>
      <c r="AL18" s="176">
        <f t="shared" si="9"/>
        <v>0</v>
      </c>
      <c r="AM18" s="176">
        <f>IF(AK18=0,0,AK18/$R18*เงื่อนไข!$B$4)</f>
        <v>0</v>
      </c>
      <c r="AN18" s="182">
        <f t="shared" si="10"/>
        <v>0</v>
      </c>
      <c r="AO18" s="176">
        <f>SUMIF(วันทำงาน!$F$109:$F$242,$B18,วันทำงาน!$K$109:$K$242)</f>
        <v>0</v>
      </c>
      <c r="AP18" s="183">
        <f>IF((AND($W18&gt;=100%,$W18&lt;&gt;"")),เงื่อนไข!$F$8*AH18/$V18,0)</f>
        <v>0</v>
      </c>
      <c r="AQ18" s="185">
        <f>วันทำงาน!AU18</f>
        <v>0</v>
      </c>
      <c r="AR18" s="151"/>
      <c r="AS18" s="151">
        <f>IF(W18="",0,IF($W18&gt;=100%,เงื่อนไข!$P$4,IF($W18&gt;=80%,เงื่อนไข!$O$4,IF($W18&gt;=50%,เงื่อนไข!$N$4,IF($W18&lt;50%,เงื่อนไข!$M$4)))))</f>
        <v>0</v>
      </c>
      <c r="AT18" s="180">
        <f t="shared" si="11"/>
        <v>0</v>
      </c>
      <c r="AU18" s="176">
        <f t="shared" si="12"/>
        <v>0</v>
      </c>
      <c r="AV18" s="176">
        <f>IF(AT18=0,0,AT18/$R18*เงื่อนไข!$B$4)</f>
        <v>0</v>
      </c>
      <c r="AW18" s="182">
        <f t="shared" si="13"/>
        <v>0</v>
      </c>
      <c r="AX18" s="176">
        <f>SUMIF(วันทำงาน!$F$109:$F$242,$B18,วันทำงาน!$L$109:$L$242)</f>
        <v>0</v>
      </c>
      <c r="AY18" s="183">
        <f>IF((AND($W18&gt;=100%,$W18&lt;&gt;"")),เงื่อนไข!$F$8*AQ18/$V18,0)</f>
        <v>0</v>
      </c>
    </row>
    <row r="19" spans="1:51" s="6" customFormat="1" x14ac:dyDescent="0.25">
      <c r="A19" s="125" t="str">
        <f>IF(วันทำงาน!A19&lt;&gt;"",วันทำงาน!A19,"")</f>
        <v/>
      </c>
      <c r="B19" s="125" t="str">
        <f>IF(วันทำงาน!B19&lt;&gt;"",วันทำงาน!B19,"")</f>
        <v/>
      </c>
      <c r="C19" s="125"/>
      <c r="D19" s="125" t="str">
        <f>IF(วันทำงาน!C19&lt;&gt;"",วันทำงาน!C19,"")</f>
        <v/>
      </c>
      <c r="E19" s="126" t="str">
        <f>IF(วันทำงาน!D19&lt;&gt;"",วันทำงาน!D19,"")</f>
        <v/>
      </c>
      <c r="F19" s="91" t="str">
        <f>IF(วันทำงาน!E19&lt;&gt;"",วันทำงาน!E19,"")</f>
        <v/>
      </c>
      <c r="G19" s="125" t="str">
        <f>IF(วันทำงาน!F19&lt;&gt;"",วันทำงาน!F19,"")</f>
        <v/>
      </c>
      <c r="H19" s="137" t="str">
        <f>IF(F19="Salesman",วันทำงาน!G19,"")</f>
        <v/>
      </c>
      <c r="I19" s="142" t="str">
        <f>IF($H19="","",AB19/$R19*(100%-เงื่อนไข!$B$4))</f>
        <v/>
      </c>
      <c r="J19" s="142" t="str">
        <f>IF($H19="","",AK19/$R19*(100%-เงื่อนไข!$B$4))</f>
        <v/>
      </c>
      <c r="K19" s="142" t="str">
        <f>IF($H19="","",AT19/$R19*(100%-เงื่อนไข!$B$4))</f>
        <v/>
      </c>
      <c r="L19" s="142" t="str">
        <f t="shared" si="14"/>
        <v/>
      </c>
      <c r="M19" s="143" t="str">
        <f>IF((OR(วันทำงาน!H19="",$F$1="")),"",IF(F19="Salesman",วันทำงาน!H19,""))</f>
        <v/>
      </c>
      <c r="N19" s="112">
        <f>IF($M19="",0,IF($X19="P",Y19*เงื่อนไข!$C$5,0))</f>
        <v>0</v>
      </c>
      <c r="O19" s="112">
        <f>IF($M19="",0,IF($X19="P",AH19*เงื่อนไข!$C$5,0))</f>
        <v>0</v>
      </c>
      <c r="P19" s="142">
        <f>IF($M19="",0,IF($X19="P",AQ19*เงื่อนไข!$C$5,0))</f>
        <v>0</v>
      </c>
      <c r="Q19" s="142">
        <f t="shared" si="15"/>
        <v>0</v>
      </c>
      <c r="R19" s="125" t="str">
        <f>IF($A19="","",IF(วันทำงาน!J19&lt;&gt;"",วันทำงาน!J19,""))</f>
        <v/>
      </c>
      <c r="S19" s="125" t="str">
        <f>IF($A19="","",IF(วันทำงาน!K19&lt;&gt;"",วันทำงาน!K19,""))</f>
        <v/>
      </c>
      <c r="T19" s="157" t="str">
        <f>IF($A19="","",IF(วันทำงาน!AZ19&lt;&gt;"",วันทำงาน!AZ19,""))</f>
        <v/>
      </c>
      <c r="U19" s="107" t="str">
        <f>IF(A19="","",เงื่อนไข!C$4)</f>
        <v/>
      </c>
      <c r="V19" s="107">
        <f t="shared" si="2"/>
        <v>0</v>
      </c>
      <c r="W19" s="106" t="str">
        <f t="shared" si="3"/>
        <v/>
      </c>
      <c r="X19" s="187" t="str">
        <f t="shared" si="4"/>
        <v/>
      </c>
      <c r="Y19" s="185">
        <f>วันทำงาน!AQ19</f>
        <v>0</v>
      </c>
      <c r="Z19" s="151"/>
      <c r="AA19" s="151">
        <f>IF($W19="",0,IF($W19&gt;=100%,เงื่อนไข!$H$4,IF($W19&gt;=80%,เงื่อนไข!$G$4,IF($W19&gt;=50%,เงื่อนไข!$F$4,IF($W19&lt;50%,เงื่อนไข!$E$4)))))</f>
        <v>0</v>
      </c>
      <c r="AB19" s="180">
        <f t="shared" si="5"/>
        <v>0</v>
      </c>
      <c r="AC19" s="142">
        <f t="shared" si="6"/>
        <v>0</v>
      </c>
      <c r="AD19" s="176">
        <f>IF(AB19=0,0,AB19/$R19*เงื่อนไข!$B$4)</f>
        <v>0</v>
      </c>
      <c r="AE19" s="182">
        <f t="shared" si="7"/>
        <v>0</v>
      </c>
      <c r="AF19" s="176">
        <f>SUMIF(วันทำงาน!$F$109:$F$242,$B19,วันทำงาน!$J$109:$J$242)</f>
        <v>0</v>
      </c>
      <c r="AG19" s="183">
        <f>IF((AND($W19&gt;=100%,$W19&lt;&gt;"")),เงื่อนไข!$F$8*Y19/$V19,0)</f>
        <v>0</v>
      </c>
      <c r="AH19" s="182">
        <f>SUM(วันทำงาน!AR19:AT19,วันทำงาน!AV19:AX19)</f>
        <v>0</v>
      </c>
      <c r="AI19" s="151"/>
      <c r="AJ19" s="151">
        <f>IF($W19="",0,IF($W19&gt;=100%,เงื่อนไข!$L$4,IF($W19&gt;=80%,เงื่อนไข!$K$4,IF($W19&gt;=50%,เงื่อนไข!$J$4,IF($W19&lt;50%,เงื่อนไข!$I$4)))))</f>
        <v>0</v>
      </c>
      <c r="AK19" s="180">
        <f t="shared" si="8"/>
        <v>0</v>
      </c>
      <c r="AL19" s="176">
        <f t="shared" si="9"/>
        <v>0</v>
      </c>
      <c r="AM19" s="176">
        <f>IF(AK19=0,0,AK19/$R19*เงื่อนไข!$B$4)</f>
        <v>0</v>
      </c>
      <c r="AN19" s="182">
        <f t="shared" si="10"/>
        <v>0</v>
      </c>
      <c r="AO19" s="176">
        <f>SUMIF(วันทำงาน!$F$109:$F$242,$B19,วันทำงาน!$K$109:$K$242)</f>
        <v>0</v>
      </c>
      <c r="AP19" s="183">
        <f>IF((AND($W19&gt;=100%,$W19&lt;&gt;"")),เงื่อนไข!$F$8*AH19/$V19,0)</f>
        <v>0</v>
      </c>
      <c r="AQ19" s="185">
        <f>วันทำงาน!AU19</f>
        <v>0</v>
      </c>
      <c r="AR19" s="151"/>
      <c r="AS19" s="151">
        <f>IF(W19="",0,IF($W19&gt;=100%,เงื่อนไข!$P$4,IF($W19&gt;=80%,เงื่อนไข!$O$4,IF($W19&gt;=50%,เงื่อนไข!$N$4,IF($W19&lt;50%,เงื่อนไข!$M$4)))))</f>
        <v>0</v>
      </c>
      <c r="AT19" s="180">
        <f t="shared" si="11"/>
        <v>0</v>
      </c>
      <c r="AU19" s="176">
        <f t="shared" si="12"/>
        <v>0</v>
      </c>
      <c r="AV19" s="176">
        <f>IF(AT19=0,0,AT19/$R19*เงื่อนไข!$B$4)</f>
        <v>0</v>
      </c>
      <c r="AW19" s="182">
        <f t="shared" si="13"/>
        <v>0</v>
      </c>
      <c r="AX19" s="176">
        <f>SUMIF(วันทำงาน!$F$109:$F$242,$B19,วันทำงาน!$L$109:$L$242)</f>
        <v>0</v>
      </c>
      <c r="AY19" s="183">
        <f>IF((AND($W19&gt;=100%,$W19&lt;&gt;"")),เงื่อนไข!$F$8*AQ19/$V19,0)</f>
        <v>0</v>
      </c>
    </row>
    <row r="20" spans="1:51" s="6" customFormat="1" x14ac:dyDescent="0.25">
      <c r="A20" s="125" t="str">
        <f>IF(วันทำงาน!A20&lt;&gt;"",วันทำงาน!A20,"")</f>
        <v/>
      </c>
      <c r="B20" s="125" t="str">
        <f>IF(วันทำงาน!B20&lt;&gt;"",วันทำงาน!B20,"")</f>
        <v/>
      </c>
      <c r="C20" s="125"/>
      <c r="D20" s="125" t="str">
        <f>IF(วันทำงาน!C20&lt;&gt;"",วันทำงาน!C20,"")</f>
        <v/>
      </c>
      <c r="E20" s="126" t="str">
        <f>IF(วันทำงาน!D20&lt;&gt;"",วันทำงาน!D20,"")</f>
        <v/>
      </c>
      <c r="F20" s="91" t="str">
        <f>IF(วันทำงาน!E20&lt;&gt;"",วันทำงาน!E20,"")</f>
        <v/>
      </c>
      <c r="G20" s="125" t="str">
        <f>IF(วันทำงาน!F20&lt;&gt;"",วันทำงาน!F20,"")</f>
        <v/>
      </c>
      <c r="H20" s="137" t="str">
        <f>IF(F20="Salesman",วันทำงาน!G20,"")</f>
        <v/>
      </c>
      <c r="I20" s="142" t="str">
        <f>IF($H20="","",AB20/$R20*(100%-เงื่อนไข!$B$4))</f>
        <v/>
      </c>
      <c r="J20" s="142" t="str">
        <f>IF($H20="","",AK20/$R20*(100%-เงื่อนไข!$B$4))</f>
        <v/>
      </c>
      <c r="K20" s="142" t="str">
        <f>IF($H20="","",AT20/$R20*(100%-เงื่อนไข!$B$4))</f>
        <v/>
      </c>
      <c r="L20" s="142" t="str">
        <f t="shared" si="14"/>
        <v/>
      </c>
      <c r="M20" s="143" t="str">
        <f>IF((OR(วันทำงาน!H20="",$F$1="")),"",IF(F20="Salesman",วันทำงาน!H20,""))</f>
        <v/>
      </c>
      <c r="N20" s="112">
        <f>IF($M20="",0,IF($X20="P",Y20*เงื่อนไข!$C$5,0))</f>
        <v>0</v>
      </c>
      <c r="O20" s="112">
        <f>IF($M20="",0,IF($X20="P",AH20*เงื่อนไข!$C$5,0))</f>
        <v>0</v>
      </c>
      <c r="P20" s="142">
        <f>IF($M20="",0,IF($X20="P",AQ20*เงื่อนไข!$C$5,0))</f>
        <v>0</v>
      </c>
      <c r="Q20" s="142">
        <f t="shared" si="15"/>
        <v>0</v>
      </c>
      <c r="R20" s="125" t="str">
        <f>IF($A20="","",IF(วันทำงาน!J20&lt;&gt;"",วันทำงาน!J20,""))</f>
        <v/>
      </c>
      <c r="S20" s="125" t="str">
        <f>IF($A20="","",IF(วันทำงาน!K20&lt;&gt;"",วันทำงาน!K20,""))</f>
        <v/>
      </c>
      <c r="T20" s="157" t="str">
        <f>IF($A20="","",IF(วันทำงาน!AZ20&lt;&gt;"",วันทำงาน!AZ20,""))</f>
        <v/>
      </c>
      <c r="U20" s="107" t="str">
        <f>IF(A20="","",เงื่อนไข!C$4)</f>
        <v/>
      </c>
      <c r="V20" s="107">
        <f t="shared" si="2"/>
        <v>0</v>
      </c>
      <c r="W20" s="106" t="str">
        <f t="shared" si="3"/>
        <v/>
      </c>
      <c r="X20" s="187" t="str">
        <f t="shared" si="4"/>
        <v/>
      </c>
      <c r="Y20" s="185">
        <f>วันทำงาน!AQ20</f>
        <v>0</v>
      </c>
      <c r="Z20" s="151"/>
      <c r="AA20" s="151">
        <f>IF($W20="",0,IF($W20&gt;=100%,เงื่อนไข!$H$4,IF($W20&gt;=80%,เงื่อนไข!$G$4,IF($W20&gt;=50%,เงื่อนไข!$F$4,IF($W20&lt;50%,เงื่อนไข!$E$4)))))</f>
        <v>0</v>
      </c>
      <c r="AB20" s="180">
        <f t="shared" si="5"/>
        <v>0</v>
      </c>
      <c r="AC20" s="142">
        <f t="shared" si="6"/>
        <v>0</v>
      </c>
      <c r="AD20" s="176">
        <f>IF(AB20=0,0,AB20/$R20*เงื่อนไข!$B$4)</f>
        <v>0</v>
      </c>
      <c r="AE20" s="182">
        <f t="shared" si="7"/>
        <v>0</v>
      </c>
      <c r="AF20" s="176">
        <f>SUMIF(วันทำงาน!$F$109:$F$242,$B20,วันทำงาน!$J$109:$J$242)</f>
        <v>0</v>
      </c>
      <c r="AG20" s="183">
        <f>IF((AND($W20&gt;=100%,$W20&lt;&gt;"")),เงื่อนไข!$F$8*Y20/$V20,0)</f>
        <v>0</v>
      </c>
      <c r="AH20" s="182">
        <f>SUM(วันทำงาน!AR20:AT20,วันทำงาน!AV20:AX20)</f>
        <v>0</v>
      </c>
      <c r="AI20" s="151"/>
      <c r="AJ20" s="151">
        <f>IF($W20="",0,IF($W20&gt;=100%,เงื่อนไข!$L$4,IF($W20&gt;=80%,เงื่อนไข!$K$4,IF($W20&gt;=50%,เงื่อนไข!$J$4,IF($W20&lt;50%,เงื่อนไข!$I$4)))))</f>
        <v>0</v>
      </c>
      <c r="AK20" s="180">
        <f t="shared" si="8"/>
        <v>0</v>
      </c>
      <c r="AL20" s="176">
        <f t="shared" si="9"/>
        <v>0</v>
      </c>
      <c r="AM20" s="176">
        <f>IF(AK20=0,0,AK20/$R20*เงื่อนไข!$B$4)</f>
        <v>0</v>
      </c>
      <c r="AN20" s="182">
        <f t="shared" si="10"/>
        <v>0</v>
      </c>
      <c r="AO20" s="176">
        <f>SUMIF(วันทำงาน!$F$109:$F$242,$B20,วันทำงาน!$K$109:$K$242)</f>
        <v>0</v>
      </c>
      <c r="AP20" s="183">
        <f>IF((AND($W20&gt;=100%,$W20&lt;&gt;"")),เงื่อนไข!$F$8*AH20/$V20,0)</f>
        <v>0</v>
      </c>
      <c r="AQ20" s="185">
        <f>วันทำงาน!AU20</f>
        <v>0</v>
      </c>
      <c r="AR20" s="151"/>
      <c r="AS20" s="151">
        <f>IF(W20="",0,IF($W20&gt;=100%,เงื่อนไข!$P$4,IF($W20&gt;=80%,เงื่อนไข!$O$4,IF($W20&gt;=50%,เงื่อนไข!$N$4,IF($W20&lt;50%,เงื่อนไข!$M$4)))))</f>
        <v>0</v>
      </c>
      <c r="AT20" s="180">
        <f t="shared" si="11"/>
        <v>0</v>
      </c>
      <c r="AU20" s="176">
        <f t="shared" si="12"/>
        <v>0</v>
      </c>
      <c r="AV20" s="176">
        <f>IF(AT20=0,0,AT20/$R20*เงื่อนไข!$B$4)</f>
        <v>0</v>
      </c>
      <c r="AW20" s="182">
        <f t="shared" si="13"/>
        <v>0</v>
      </c>
      <c r="AX20" s="176">
        <f>SUMIF(วันทำงาน!$F$109:$F$242,$B20,วันทำงาน!$L$109:$L$242)</f>
        <v>0</v>
      </c>
      <c r="AY20" s="183">
        <f>IF((AND($W20&gt;=100%,$W20&lt;&gt;"")),เงื่อนไข!$F$8*AQ20/$V20,0)</f>
        <v>0</v>
      </c>
    </row>
    <row r="21" spans="1:51" s="6" customFormat="1" x14ac:dyDescent="0.25">
      <c r="A21" s="125" t="str">
        <f>IF(วันทำงาน!A21&lt;&gt;"",วันทำงาน!A21,"")</f>
        <v/>
      </c>
      <c r="B21" s="125" t="str">
        <f>IF(วันทำงาน!B21&lt;&gt;"",วันทำงาน!B21,"")</f>
        <v/>
      </c>
      <c r="C21" s="125"/>
      <c r="D21" s="125" t="str">
        <f>IF(วันทำงาน!C21&lt;&gt;"",วันทำงาน!C21,"")</f>
        <v/>
      </c>
      <c r="E21" s="126" t="str">
        <f>IF(วันทำงาน!D21&lt;&gt;"",วันทำงาน!D21,"")</f>
        <v/>
      </c>
      <c r="F21" s="91" t="str">
        <f>IF(วันทำงาน!E21&lt;&gt;"",วันทำงาน!E21,"")</f>
        <v/>
      </c>
      <c r="G21" s="125" t="str">
        <f>IF(วันทำงาน!F21&lt;&gt;"",วันทำงาน!F21,"")</f>
        <v/>
      </c>
      <c r="H21" s="137" t="str">
        <f>IF(F21="Salesman",วันทำงาน!G21,"")</f>
        <v/>
      </c>
      <c r="I21" s="142" t="str">
        <f>IF($H21="","",AB21/$R21*(100%-เงื่อนไข!$B$4))</f>
        <v/>
      </c>
      <c r="J21" s="142" t="str">
        <f>IF($H21="","",AK21/$R21*(100%-เงื่อนไข!$B$4))</f>
        <v/>
      </c>
      <c r="K21" s="142" t="str">
        <f>IF($H21="","",AT21/$R21*(100%-เงื่อนไข!$B$4))</f>
        <v/>
      </c>
      <c r="L21" s="142" t="str">
        <f t="shared" si="14"/>
        <v/>
      </c>
      <c r="M21" s="143" t="str">
        <f>IF((OR(วันทำงาน!H21="",$F$1="")),"",IF(F21="Salesman",วันทำงาน!H21,""))</f>
        <v/>
      </c>
      <c r="N21" s="112">
        <f>IF($M21="",0,IF($X21="P",Y21*เงื่อนไข!$C$5,0))</f>
        <v>0</v>
      </c>
      <c r="O21" s="112">
        <f>IF($M21="",0,IF($X21="P",AH21*เงื่อนไข!$C$5,0))</f>
        <v>0</v>
      </c>
      <c r="P21" s="142">
        <f>IF($M21="",0,IF($X21="P",AQ21*เงื่อนไข!$C$5,0))</f>
        <v>0</v>
      </c>
      <c r="Q21" s="142">
        <f t="shared" si="15"/>
        <v>0</v>
      </c>
      <c r="R21" s="125" t="str">
        <f>IF($A21="","",IF(วันทำงาน!J21&lt;&gt;"",วันทำงาน!J21,""))</f>
        <v/>
      </c>
      <c r="S21" s="125" t="str">
        <f>IF($A21="","",IF(วันทำงาน!K21&lt;&gt;"",วันทำงาน!K21,""))</f>
        <v/>
      </c>
      <c r="T21" s="157" t="str">
        <f>IF($A21="","",IF(วันทำงาน!AZ21&lt;&gt;"",วันทำงาน!AZ21,""))</f>
        <v/>
      </c>
      <c r="U21" s="107" t="str">
        <f>IF(A21="","",เงื่อนไข!C$4)</f>
        <v/>
      </c>
      <c r="V21" s="107">
        <f t="shared" si="2"/>
        <v>0</v>
      </c>
      <c r="W21" s="106" t="str">
        <f t="shared" si="3"/>
        <v/>
      </c>
      <c r="X21" s="187" t="str">
        <f t="shared" si="4"/>
        <v/>
      </c>
      <c r="Y21" s="185">
        <f>วันทำงาน!AQ21</f>
        <v>0</v>
      </c>
      <c r="Z21" s="151"/>
      <c r="AA21" s="151">
        <f>IF($W21="",0,IF($W21&gt;=100%,เงื่อนไข!$H$4,IF($W21&gt;=80%,เงื่อนไข!$G$4,IF($W21&gt;=50%,เงื่อนไข!$F$4,IF($W21&lt;50%,เงื่อนไข!$E$4)))))</f>
        <v>0</v>
      </c>
      <c r="AB21" s="180">
        <f t="shared" si="5"/>
        <v>0</v>
      </c>
      <c r="AC21" s="142">
        <f t="shared" si="6"/>
        <v>0</v>
      </c>
      <c r="AD21" s="176">
        <f>IF(AB21=0,0,AB21/$R21*เงื่อนไข!$B$4)</f>
        <v>0</v>
      </c>
      <c r="AE21" s="182">
        <f t="shared" si="7"/>
        <v>0</v>
      </c>
      <c r="AF21" s="176">
        <f>SUMIF(วันทำงาน!$F$109:$F$242,$B21,วันทำงาน!$J$109:$J$242)</f>
        <v>0</v>
      </c>
      <c r="AG21" s="183">
        <f>IF((AND($W21&gt;=100%,$W21&lt;&gt;"")),เงื่อนไข!$F$8*Y21/$V21,0)</f>
        <v>0</v>
      </c>
      <c r="AH21" s="182">
        <f>SUM(วันทำงาน!AR21:AT21,วันทำงาน!AV21:AX21)</f>
        <v>0</v>
      </c>
      <c r="AI21" s="151"/>
      <c r="AJ21" s="151">
        <f>IF($W21="",0,IF($W21&gt;=100%,เงื่อนไข!$L$4,IF($W21&gt;=80%,เงื่อนไข!$K$4,IF($W21&gt;=50%,เงื่อนไข!$J$4,IF($W21&lt;50%,เงื่อนไข!$I$4)))))</f>
        <v>0</v>
      </c>
      <c r="AK21" s="180">
        <f t="shared" si="8"/>
        <v>0</v>
      </c>
      <c r="AL21" s="176">
        <f t="shared" si="9"/>
        <v>0</v>
      </c>
      <c r="AM21" s="176">
        <f>IF(AK21=0,0,AK21/$R21*เงื่อนไข!$B$4)</f>
        <v>0</v>
      </c>
      <c r="AN21" s="182">
        <f t="shared" si="10"/>
        <v>0</v>
      </c>
      <c r="AO21" s="176">
        <f>SUMIF(วันทำงาน!$F$109:$F$242,$B21,วันทำงาน!$K$109:$K$242)</f>
        <v>0</v>
      </c>
      <c r="AP21" s="183">
        <f>IF((AND($W21&gt;=100%,$W21&lt;&gt;"")),เงื่อนไข!$F$8*AH21/$V21,0)</f>
        <v>0</v>
      </c>
      <c r="AQ21" s="185">
        <f>วันทำงาน!AU21</f>
        <v>0</v>
      </c>
      <c r="AR21" s="151"/>
      <c r="AS21" s="151">
        <f>IF(W21="",0,IF($W21&gt;=100%,เงื่อนไข!$P$4,IF($W21&gt;=80%,เงื่อนไข!$O$4,IF($W21&gt;=50%,เงื่อนไข!$N$4,IF($W21&lt;50%,เงื่อนไข!$M$4)))))</f>
        <v>0</v>
      </c>
      <c r="AT21" s="180">
        <f t="shared" si="11"/>
        <v>0</v>
      </c>
      <c r="AU21" s="176">
        <f t="shared" si="12"/>
        <v>0</v>
      </c>
      <c r="AV21" s="176">
        <f>IF(AT21=0,0,AT21/$R21*เงื่อนไข!$B$4)</f>
        <v>0</v>
      </c>
      <c r="AW21" s="182">
        <f t="shared" si="13"/>
        <v>0</v>
      </c>
      <c r="AX21" s="176">
        <f>SUMIF(วันทำงาน!$F$109:$F$242,$B21,วันทำงาน!$L$109:$L$242)</f>
        <v>0</v>
      </c>
      <c r="AY21" s="183">
        <f>IF((AND($W21&gt;=100%,$W21&lt;&gt;"")),เงื่อนไข!$F$8*AQ21/$V21,0)</f>
        <v>0</v>
      </c>
    </row>
    <row r="22" spans="1:51" s="6" customFormat="1" x14ac:dyDescent="0.25">
      <c r="A22" s="125" t="str">
        <f>IF(วันทำงาน!A22&lt;&gt;"",วันทำงาน!A22,"")</f>
        <v/>
      </c>
      <c r="B22" s="125" t="str">
        <f>IF(วันทำงาน!B22&lt;&gt;"",วันทำงาน!B22,"")</f>
        <v/>
      </c>
      <c r="C22" s="125"/>
      <c r="D22" s="125" t="str">
        <f>IF(วันทำงาน!C22&lt;&gt;"",วันทำงาน!C22,"")</f>
        <v/>
      </c>
      <c r="E22" s="126" t="str">
        <f>IF(วันทำงาน!D22&lt;&gt;"",วันทำงาน!D22,"")</f>
        <v/>
      </c>
      <c r="F22" s="91" t="str">
        <f>IF(วันทำงาน!E22&lt;&gt;"",วันทำงาน!E22,"")</f>
        <v/>
      </c>
      <c r="G22" s="125" t="str">
        <f>IF(วันทำงาน!F22&lt;&gt;"",วันทำงาน!F22,"")</f>
        <v/>
      </c>
      <c r="H22" s="137" t="str">
        <f>IF(F22="Salesman",วันทำงาน!G22,"")</f>
        <v/>
      </c>
      <c r="I22" s="142" t="str">
        <f>IF($H22="","",AB22/$R22*(100%-เงื่อนไข!$B$4))</f>
        <v/>
      </c>
      <c r="J22" s="142" t="str">
        <f>IF($H22="","",AK22/$R22*(100%-เงื่อนไข!$B$4))</f>
        <v/>
      </c>
      <c r="K22" s="142" t="str">
        <f>IF($H22="","",AT22/$R22*(100%-เงื่อนไข!$B$4))</f>
        <v/>
      </c>
      <c r="L22" s="142" t="str">
        <f t="shared" si="14"/>
        <v/>
      </c>
      <c r="M22" s="143" t="str">
        <f>IF((OR(วันทำงาน!H22="",$F$1="")),"",IF(F22="Salesman",วันทำงาน!H22,""))</f>
        <v/>
      </c>
      <c r="N22" s="112">
        <f>IF($M22="",0,IF($X22="P",Y22*เงื่อนไข!$C$5,0))</f>
        <v>0</v>
      </c>
      <c r="O22" s="112">
        <f>IF($M22="",0,IF($X22="P",AH22*เงื่อนไข!$C$5,0))</f>
        <v>0</v>
      </c>
      <c r="P22" s="142">
        <f>IF($M22="",0,IF($X22="P",AQ22*เงื่อนไข!$C$5,0))</f>
        <v>0</v>
      </c>
      <c r="Q22" s="142">
        <f t="shared" si="15"/>
        <v>0</v>
      </c>
      <c r="R22" s="125" t="str">
        <f>IF($A22="","",IF(วันทำงาน!J22&lt;&gt;"",วันทำงาน!J22,""))</f>
        <v/>
      </c>
      <c r="S22" s="125" t="str">
        <f>IF($A22="","",IF(วันทำงาน!K22&lt;&gt;"",วันทำงาน!K22,""))</f>
        <v/>
      </c>
      <c r="T22" s="157" t="str">
        <f>IF($A22="","",IF(วันทำงาน!AZ22&lt;&gt;"",วันทำงาน!AZ22,""))</f>
        <v/>
      </c>
      <c r="U22" s="107" t="str">
        <f>IF(A22="","",เงื่อนไข!C$4)</f>
        <v/>
      </c>
      <c r="V22" s="107">
        <f t="shared" si="2"/>
        <v>0</v>
      </c>
      <c r="W22" s="106" t="str">
        <f t="shared" si="3"/>
        <v/>
      </c>
      <c r="X22" s="187" t="str">
        <f t="shared" si="4"/>
        <v/>
      </c>
      <c r="Y22" s="185">
        <f>วันทำงาน!AQ22</f>
        <v>0</v>
      </c>
      <c r="Z22" s="151"/>
      <c r="AA22" s="151">
        <f>IF($W22="",0,IF($W22&gt;=100%,เงื่อนไข!$H$4,IF($W22&gt;=80%,เงื่อนไข!$G$4,IF($W22&gt;=50%,เงื่อนไข!$F$4,IF($W22&lt;50%,เงื่อนไข!$E$4)))))</f>
        <v>0</v>
      </c>
      <c r="AB22" s="180">
        <f t="shared" si="5"/>
        <v>0</v>
      </c>
      <c r="AC22" s="142">
        <f t="shared" si="6"/>
        <v>0</v>
      </c>
      <c r="AD22" s="176">
        <f>IF(AB22=0,0,AB22/$R22*เงื่อนไข!$B$4)</f>
        <v>0</v>
      </c>
      <c r="AE22" s="182">
        <f t="shared" si="7"/>
        <v>0</v>
      </c>
      <c r="AF22" s="176">
        <f>SUMIF(วันทำงาน!$F$109:$F$242,$B22,วันทำงาน!$J$109:$J$242)</f>
        <v>0</v>
      </c>
      <c r="AG22" s="183">
        <f>IF((AND($W22&gt;=100%,$W22&lt;&gt;"")),เงื่อนไข!$F$8*Y22/$V22,0)</f>
        <v>0</v>
      </c>
      <c r="AH22" s="182">
        <f>SUM(วันทำงาน!AR22:AT22,วันทำงาน!AV22:AX22)</f>
        <v>0</v>
      </c>
      <c r="AI22" s="151"/>
      <c r="AJ22" s="151">
        <f>IF($W22="",0,IF($W22&gt;=100%,เงื่อนไข!$L$4,IF($W22&gt;=80%,เงื่อนไข!$K$4,IF($W22&gt;=50%,เงื่อนไข!$J$4,IF($W22&lt;50%,เงื่อนไข!$I$4)))))</f>
        <v>0</v>
      </c>
      <c r="AK22" s="180">
        <f t="shared" si="8"/>
        <v>0</v>
      </c>
      <c r="AL22" s="176">
        <f t="shared" si="9"/>
        <v>0</v>
      </c>
      <c r="AM22" s="176">
        <f>IF(AK22=0,0,AK22/$R22*เงื่อนไข!$B$4)</f>
        <v>0</v>
      </c>
      <c r="AN22" s="182">
        <f t="shared" si="10"/>
        <v>0</v>
      </c>
      <c r="AO22" s="176">
        <f>SUMIF(วันทำงาน!$F$109:$F$242,$B22,วันทำงาน!$K$109:$K$242)</f>
        <v>0</v>
      </c>
      <c r="AP22" s="183">
        <f>IF((AND($W22&gt;=100%,$W22&lt;&gt;"")),เงื่อนไข!$F$8*AH22/$V22,0)</f>
        <v>0</v>
      </c>
      <c r="AQ22" s="185">
        <f>วันทำงาน!AU22</f>
        <v>0</v>
      </c>
      <c r="AR22" s="151"/>
      <c r="AS22" s="151">
        <f>IF(W22="",0,IF($W22&gt;=100%,เงื่อนไข!$P$4,IF($W22&gt;=80%,เงื่อนไข!$O$4,IF($W22&gt;=50%,เงื่อนไข!$N$4,IF($W22&lt;50%,เงื่อนไข!$M$4)))))</f>
        <v>0</v>
      </c>
      <c r="AT22" s="180">
        <f t="shared" si="11"/>
        <v>0</v>
      </c>
      <c r="AU22" s="176">
        <f t="shared" si="12"/>
        <v>0</v>
      </c>
      <c r="AV22" s="176">
        <f>IF(AT22=0,0,AT22/$R22*เงื่อนไข!$B$4)</f>
        <v>0</v>
      </c>
      <c r="AW22" s="182">
        <f t="shared" si="13"/>
        <v>0</v>
      </c>
      <c r="AX22" s="176">
        <f>SUMIF(วันทำงาน!$F$109:$F$242,$B22,วันทำงาน!$L$109:$L$242)</f>
        <v>0</v>
      </c>
      <c r="AY22" s="183">
        <f>IF((AND($W22&gt;=100%,$W22&lt;&gt;"")),เงื่อนไข!$F$8*AQ22/$V22,0)</f>
        <v>0</v>
      </c>
    </row>
    <row r="23" spans="1:51" s="6" customFormat="1" x14ac:dyDescent="0.25">
      <c r="A23" s="125" t="str">
        <f>IF(วันทำงาน!A23&lt;&gt;"",วันทำงาน!A23,"")</f>
        <v/>
      </c>
      <c r="B23" s="125" t="str">
        <f>IF(วันทำงาน!B23&lt;&gt;"",วันทำงาน!B23,"")</f>
        <v/>
      </c>
      <c r="C23" s="125"/>
      <c r="D23" s="125" t="str">
        <f>IF(วันทำงาน!C23&lt;&gt;"",วันทำงาน!C23,"")</f>
        <v/>
      </c>
      <c r="E23" s="126" t="str">
        <f>IF(วันทำงาน!D23&lt;&gt;"",วันทำงาน!D23,"")</f>
        <v/>
      </c>
      <c r="F23" s="91" t="str">
        <f>IF(วันทำงาน!E23&lt;&gt;"",วันทำงาน!E23,"")</f>
        <v/>
      </c>
      <c r="G23" s="125" t="str">
        <f>IF(วันทำงาน!F23&lt;&gt;"",วันทำงาน!F23,"")</f>
        <v/>
      </c>
      <c r="H23" s="137" t="str">
        <f>IF(F23="Salesman",วันทำงาน!G23,"")</f>
        <v/>
      </c>
      <c r="I23" s="142" t="str">
        <f>IF($H23="","",AB23/$R23*(100%-เงื่อนไข!$B$4))</f>
        <v/>
      </c>
      <c r="J23" s="142" t="str">
        <f>IF($H23="","",AK23/$R23*(100%-เงื่อนไข!$B$4))</f>
        <v/>
      </c>
      <c r="K23" s="142" t="str">
        <f>IF($H23="","",AT23/$R23*(100%-เงื่อนไข!$B$4))</f>
        <v/>
      </c>
      <c r="L23" s="142" t="str">
        <f t="shared" si="14"/>
        <v/>
      </c>
      <c r="M23" s="143" t="str">
        <f>IF((OR(วันทำงาน!H23="",$F$1="")),"",IF(F23="Salesman",วันทำงาน!H23,""))</f>
        <v/>
      </c>
      <c r="N23" s="112">
        <f>IF($M23="",0,IF($X23="P",Y23*เงื่อนไข!$C$5,0))</f>
        <v>0</v>
      </c>
      <c r="O23" s="112">
        <f>IF($M23="",0,IF($X23="P",AH23*เงื่อนไข!$C$5,0))</f>
        <v>0</v>
      </c>
      <c r="P23" s="142">
        <f>IF($M23="",0,IF($X23="P",AQ23*เงื่อนไข!$C$5,0))</f>
        <v>0</v>
      </c>
      <c r="Q23" s="142">
        <f t="shared" si="15"/>
        <v>0</v>
      </c>
      <c r="R23" s="125" t="str">
        <f>IF($A23="","",IF(วันทำงาน!J23&lt;&gt;"",วันทำงาน!J23,""))</f>
        <v/>
      </c>
      <c r="S23" s="125" t="str">
        <f>IF($A23="","",IF(วันทำงาน!K23&lt;&gt;"",วันทำงาน!K23,""))</f>
        <v/>
      </c>
      <c r="T23" s="157" t="str">
        <f>IF($A23="","",IF(วันทำงาน!AZ23&lt;&gt;"",วันทำงาน!AZ23,""))</f>
        <v/>
      </c>
      <c r="U23" s="107" t="str">
        <f>IF(A23="","",เงื่อนไข!C$4)</f>
        <v/>
      </c>
      <c r="V23" s="107">
        <f t="shared" si="2"/>
        <v>0</v>
      </c>
      <c r="W23" s="106" t="str">
        <f t="shared" si="3"/>
        <v/>
      </c>
      <c r="X23" s="187" t="str">
        <f t="shared" si="4"/>
        <v/>
      </c>
      <c r="Y23" s="185">
        <f>วันทำงาน!AQ23</f>
        <v>0</v>
      </c>
      <c r="Z23" s="151"/>
      <c r="AA23" s="151">
        <f>IF($W23="",0,IF($W23&gt;=100%,เงื่อนไข!$H$4,IF($W23&gt;=80%,เงื่อนไข!$G$4,IF($W23&gt;=50%,เงื่อนไข!$F$4,IF($W23&lt;50%,เงื่อนไข!$E$4)))))</f>
        <v>0</v>
      </c>
      <c r="AB23" s="180">
        <f t="shared" si="5"/>
        <v>0</v>
      </c>
      <c r="AC23" s="142">
        <f t="shared" si="6"/>
        <v>0</v>
      </c>
      <c r="AD23" s="176">
        <f>IF(AB23=0,0,AB23/$R23*เงื่อนไข!$B$4)</f>
        <v>0</v>
      </c>
      <c r="AE23" s="182">
        <f t="shared" si="7"/>
        <v>0</v>
      </c>
      <c r="AF23" s="176">
        <f>SUMIF(วันทำงาน!$F$109:$F$242,$B23,วันทำงาน!$J$109:$J$242)</f>
        <v>0</v>
      </c>
      <c r="AG23" s="183">
        <f>IF((AND($W23&gt;=100%,$W23&lt;&gt;"")),เงื่อนไข!$F$8*Y23/$V23,0)</f>
        <v>0</v>
      </c>
      <c r="AH23" s="182">
        <f>SUM(วันทำงาน!AR23:AT23,วันทำงาน!AV23:AX23)</f>
        <v>0</v>
      </c>
      <c r="AI23" s="151"/>
      <c r="AJ23" s="151">
        <f>IF($W23="",0,IF($W23&gt;=100%,เงื่อนไข!$L$4,IF($W23&gt;=80%,เงื่อนไข!$K$4,IF($W23&gt;=50%,เงื่อนไข!$J$4,IF($W23&lt;50%,เงื่อนไข!$I$4)))))</f>
        <v>0</v>
      </c>
      <c r="AK23" s="180">
        <f t="shared" si="8"/>
        <v>0</v>
      </c>
      <c r="AL23" s="176">
        <f t="shared" si="9"/>
        <v>0</v>
      </c>
      <c r="AM23" s="176">
        <f>IF(AK23=0,0,AK23/$R23*เงื่อนไข!$B$4)</f>
        <v>0</v>
      </c>
      <c r="AN23" s="182">
        <f t="shared" si="10"/>
        <v>0</v>
      </c>
      <c r="AO23" s="176">
        <f>SUMIF(วันทำงาน!$F$109:$F$242,$B23,วันทำงาน!$K$109:$K$242)</f>
        <v>0</v>
      </c>
      <c r="AP23" s="183">
        <f>IF((AND($W23&gt;=100%,$W23&lt;&gt;"")),เงื่อนไข!$F$8*AH23/$V23,0)</f>
        <v>0</v>
      </c>
      <c r="AQ23" s="185">
        <f>วันทำงาน!AU23</f>
        <v>0</v>
      </c>
      <c r="AR23" s="151"/>
      <c r="AS23" s="151">
        <f>IF(W23="",0,IF($W23&gt;=100%,เงื่อนไข!$P$4,IF($W23&gt;=80%,เงื่อนไข!$O$4,IF($W23&gt;=50%,เงื่อนไข!$N$4,IF($W23&lt;50%,เงื่อนไข!$M$4)))))</f>
        <v>0</v>
      </c>
      <c r="AT23" s="180">
        <f t="shared" si="11"/>
        <v>0</v>
      </c>
      <c r="AU23" s="176">
        <f t="shared" si="12"/>
        <v>0</v>
      </c>
      <c r="AV23" s="176">
        <f>IF(AT23=0,0,AT23/$R23*เงื่อนไข!$B$4)</f>
        <v>0</v>
      </c>
      <c r="AW23" s="182">
        <f t="shared" si="13"/>
        <v>0</v>
      </c>
      <c r="AX23" s="176">
        <f>SUMIF(วันทำงาน!$F$109:$F$242,$B23,วันทำงาน!$L$109:$L$242)</f>
        <v>0</v>
      </c>
      <c r="AY23" s="183">
        <f>IF((AND($W23&gt;=100%,$W23&lt;&gt;"")),เงื่อนไข!$F$8*AQ23/$V23,0)</f>
        <v>0</v>
      </c>
    </row>
    <row r="24" spans="1:51" s="6" customFormat="1" x14ac:dyDescent="0.25">
      <c r="A24" s="125" t="str">
        <f>IF(วันทำงาน!A24&lt;&gt;"",วันทำงาน!A24,"")</f>
        <v/>
      </c>
      <c r="B24" s="125" t="str">
        <f>IF(วันทำงาน!B24&lt;&gt;"",วันทำงาน!B24,"")</f>
        <v/>
      </c>
      <c r="C24" s="125"/>
      <c r="D24" s="125" t="str">
        <f>IF(วันทำงาน!C24&lt;&gt;"",วันทำงาน!C24,"")</f>
        <v/>
      </c>
      <c r="E24" s="126" t="str">
        <f>IF(วันทำงาน!D24&lt;&gt;"",วันทำงาน!D24,"")</f>
        <v/>
      </c>
      <c r="F24" s="91" t="str">
        <f>IF(วันทำงาน!E24&lt;&gt;"",วันทำงาน!E24,"")</f>
        <v/>
      </c>
      <c r="G24" s="125" t="str">
        <f>IF(วันทำงาน!F24&lt;&gt;"",วันทำงาน!F24,"")</f>
        <v/>
      </c>
      <c r="H24" s="137" t="str">
        <f>IF(F24="Salesman",วันทำงาน!G24,"")</f>
        <v/>
      </c>
      <c r="I24" s="142" t="str">
        <f>IF($H24="","",AB24/$R24*(100%-เงื่อนไข!$B$4))</f>
        <v/>
      </c>
      <c r="J24" s="142" t="str">
        <f>IF($H24="","",AK24/$R24*(100%-เงื่อนไข!$B$4))</f>
        <v/>
      </c>
      <c r="K24" s="142" t="str">
        <f>IF($H24="","",AT24/$R24*(100%-เงื่อนไข!$B$4))</f>
        <v/>
      </c>
      <c r="L24" s="142" t="str">
        <f t="shared" si="14"/>
        <v/>
      </c>
      <c r="M24" s="143" t="str">
        <f>IF((OR(วันทำงาน!H24="",$F$1="")),"",IF(F24="Salesman",วันทำงาน!H24,""))</f>
        <v/>
      </c>
      <c r="N24" s="112">
        <f>IF($M24="",0,IF($X24="P",Y24*เงื่อนไข!$C$5,0))</f>
        <v>0</v>
      </c>
      <c r="O24" s="112">
        <f>IF($M24="",0,IF($X24="P",AH24*เงื่อนไข!$C$5,0))</f>
        <v>0</v>
      </c>
      <c r="P24" s="142">
        <f>IF($M24="",0,IF($X24="P",AQ24*เงื่อนไข!$C$5,0))</f>
        <v>0</v>
      </c>
      <c r="Q24" s="142">
        <f t="shared" si="15"/>
        <v>0</v>
      </c>
      <c r="R24" s="125" t="str">
        <f>IF($A24="","",IF(วันทำงาน!J24&lt;&gt;"",วันทำงาน!J24,""))</f>
        <v/>
      </c>
      <c r="S24" s="125" t="str">
        <f>IF($A24="","",IF(วันทำงาน!K24&lt;&gt;"",วันทำงาน!K24,""))</f>
        <v/>
      </c>
      <c r="T24" s="157" t="str">
        <f>IF($A24="","",IF(วันทำงาน!AZ24&lt;&gt;"",วันทำงาน!AZ24,""))</f>
        <v/>
      </c>
      <c r="U24" s="107" t="str">
        <f>IF(A24="","",เงื่อนไข!C$4)</f>
        <v/>
      </c>
      <c r="V24" s="107">
        <f t="shared" si="2"/>
        <v>0</v>
      </c>
      <c r="W24" s="106" t="str">
        <f t="shared" si="3"/>
        <v/>
      </c>
      <c r="X24" s="187" t="str">
        <f t="shared" si="4"/>
        <v/>
      </c>
      <c r="Y24" s="185">
        <f>วันทำงาน!AQ24</f>
        <v>0</v>
      </c>
      <c r="Z24" s="151"/>
      <c r="AA24" s="151">
        <f>IF($W24="",0,IF($W24&gt;=100%,เงื่อนไข!$H$4,IF($W24&gt;=80%,เงื่อนไข!$G$4,IF($W24&gt;=50%,เงื่อนไข!$F$4,IF($W24&lt;50%,เงื่อนไข!$E$4)))))</f>
        <v>0</v>
      </c>
      <c r="AB24" s="180">
        <f t="shared" si="5"/>
        <v>0</v>
      </c>
      <c r="AC24" s="142">
        <f t="shared" si="6"/>
        <v>0</v>
      </c>
      <c r="AD24" s="176">
        <f>IF(AB24=0,0,AB24/$R24*เงื่อนไข!$B$4)</f>
        <v>0</v>
      </c>
      <c r="AE24" s="182">
        <f t="shared" si="7"/>
        <v>0</v>
      </c>
      <c r="AF24" s="176">
        <f>SUMIF(วันทำงาน!$F$109:$F$242,$B24,วันทำงาน!$J$109:$J$242)</f>
        <v>0</v>
      </c>
      <c r="AG24" s="183">
        <f>IF((AND($W24&gt;=100%,$W24&lt;&gt;"")),เงื่อนไข!$F$8*Y24/$V24,0)</f>
        <v>0</v>
      </c>
      <c r="AH24" s="182">
        <f>SUM(วันทำงาน!AR24:AT24,วันทำงาน!AV24:AX24)</f>
        <v>0</v>
      </c>
      <c r="AI24" s="151"/>
      <c r="AJ24" s="151">
        <f>IF($W24="",0,IF($W24&gt;=100%,เงื่อนไข!$L$4,IF($W24&gt;=80%,เงื่อนไข!$K$4,IF($W24&gt;=50%,เงื่อนไข!$J$4,IF($W24&lt;50%,เงื่อนไข!$I$4)))))</f>
        <v>0</v>
      </c>
      <c r="AK24" s="180">
        <f t="shared" si="8"/>
        <v>0</v>
      </c>
      <c r="AL24" s="176">
        <f t="shared" si="9"/>
        <v>0</v>
      </c>
      <c r="AM24" s="176">
        <f>IF(AK24=0,0,AK24/$R24*เงื่อนไข!$B$4)</f>
        <v>0</v>
      </c>
      <c r="AN24" s="182">
        <f t="shared" si="10"/>
        <v>0</v>
      </c>
      <c r="AO24" s="176">
        <f>SUMIF(วันทำงาน!$F$109:$F$242,$B24,วันทำงาน!$K$109:$K$242)</f>
        <v>0</v>
      </c>
      <c r="AP24" s="183">
        <f>IF((AND($W24&gt;=100%,$W24&lt;&gt;"")),เงื่อนไข!$F$8*AH24/$V24,0)</f>
        <v>0</v>
      </c>
      <c r="AQ24" s="185">
        <f>วันทำงาน!AU24</f>
        <v>0</v>
      </c>
      <c r="AR24" s="151"/>
      <c r="AS24" s="151">
        <f>IF(W24="",0,IF($W24&gt;=100%,เงื่อนไข!$P$4,IF($W24&gt;=80%,เงื่อนไข!$O$4,IF($W24&gt;=50%,เงื่อนไข!$N$4,IF($W24&lt;50%,เงื่อนไข!$M$4)))))</f>
        <v>0</v>
      </c>
      <c r="AT24" s="180">
        <f t="shared" si="11"/>
        <v>0</v>
      </c>
      <c r="AU24" s="176">
        <f t="shared" si="12"/>
        <v>0</v>
      </c>
      <c r="AV24" s="176">
        <f>IF(AT24=0,0,AT24/$R24*เงื่อนไข!$B$4)</f>
        <v>0</v>
      </c>
      <c r="AW24" s="182">
        <f t="shared" si="13"/>
        <v>0</v>
      </c>
      <c r="AX24" s="176">
        <f>SUMIF(วันทำงาน!$F$109:$F$242,$B24,วันทำงาน!$L$109:$L$242)</f>
        <v>0</v>
      </c>
      <c r="AY24" s="183">
        <f>IF((AND($W24&gt;=100%,$W24&lt;&gt;"")),เงื่อนไข!$F$8*AQ24/$V24,0)</f>
        <v>0</v>
      </c>
    </row>
    <row r="25" spans="1:51" s="6" customFormat="1" x14ac:dyDescent="0.25">
      <c r="A25" s="125" t="str">
        <f>IF(วันทำงาน!A25&lt;&gt;"",วันทำงาน!A25,"")</f>
        <v/>
      </c>
      <c r="B25" s="125" t="str">
        <f>IF(วันทำงาน!B25&lt;&gt;"",วันทำงาน!B25,"")</f>
        <v/>
      </c>
      <c r="C25" s="125"/>
      <c r="D25" s="125" t="str">
        <f>IF(วันทำงาน!C25&lt;&gt;"",วันทำงาน!C25,"")</f>
        <v/>
      </c>
      <c r="E25" s="126" t="str">
        <f>IF(วันทำงาน!D25&lt;&gt;"",วันทำงาน!D25,"")</f>
        <v/>
      </c>
      <c r="F25" s="91" t="str">
        <f>IF(วันทำงาน!E25&lt;&gt;"",วันทำงาน!E25,"")</f>
        <v/>
      </c>
      <c r="G25" s="125" t="str">
        <f>IF(วันทำงาน!F25&lt;&gt;"",วันทำงาน!F25,"")</f>
        <v/>
      </c>
      <c r="H25" s="137" t="str">
        <f>IF(F25="Salesman",วันทำงาน!G25,"")</f>
        <v/>
      </c>
      <c r="I25" s="142" t="str">
        <f>IF($H25="","",AB25/$R25*(100%-เงื่อนไข!$B$4))</f>
        <v/>
      </c>
      <c r="J25" s="142" t="str">
        <f>IF($H25="","",AK25/$R25*(100%-เงื่อนไข!$B$4))</f>
        <v/>
      </c>
      <c r="K25" s="142" t="str">
        <f>IF($H25="","",AT25/$R25*(100%-เงื่อนไข!$B$4))</f>
        <v/>
      </c>
      <c r="L25" s="142" t="str">
        <f t="shared" si="14"/>
        <v/>
      </c>
      <c r="M25" s="143" t="str">
        <f>IF((OR(วันทำงาน!H25="",$F$1="")),"",IF(F25="Salesman",วันทำงาน!H25,""))</f>
        <v/>
      </c>
      <c r="N25" s="112">
        <f>IF($M25="",0,IF($X25="P",Y25*เงื่อนไข!$C$5,0))</f>
        <v>0</v>
      </c>
      <c r="O25" s="112">
        <f>IF($M25="",0,IF($X25="P",AH25*เงื่อนไข!$C$5,0))</f>
        <v>0</v>
      </c>
      <c r="P25" s="142">
        <f>IF($M25="",0,IF($X25="P",AQ25*เงื่อนไข!$C$5,0))</f>
        <v>0</v>
      </c>
      <c r="Q25" s="142">
        <f t="shared" si="15"/>
        <v>0</v>
      </c>
      <c r="R25" s="125" t="str">
        <f>IF($A25="","",IF(วันทำงาน!J25&lt;&gt;"",วันทำงาน!J25,""))</f>
        <v/>
      </c>
      <c r="S25" s="125" t="str">
        <f>IF($A25="","",IF(วันทำงาน!K25&lt;&gt;"",วันทำงาน!K25,""))</f>
        <v/>
      </c>
      <c r="T25" s="157" t="str">
        <f>IF($A25="","",IF(วันทำงาน!AZ25&lt;&gt;"",วันทำงาน!AZ25,""))</f>
        <v/>
      </c>
      <c r="U25" s="107" t="str">
        <f>IF(A25="","",เงื่อนไข!C$4)</f>
        <v/>
      </c>
      <c r="V25" s="107">
        <f t="shared" si="2"/>
        <v>0</v>
      </c>
      <c r="W25" s="106" t="str">
        <f t="shared" si="3"/>
        <v/>
      </c>
      <c r="X25" s="187" t="str">
        <f t="shared" si="4"/>
        <v/>
      </c>
      <c r="Y25" s="185">
        <f>วันทำงาน!AQ25</f>
        <v>0</v>
      </c>
      <c r="Z25" s="151"/>
      <c r="AA25" s="151">
        <f>IF($W25="",0,IF($W25&gt;=100%,เงื่อนไข!$H$4,IF($W25&gt;=80%,เงื่อนไข!$G$4,IF($W25&gt;=50%,เงื่อนไข!$F$4,IF($W25&lt;50%,เงื่อนไข!$E$4)))))</f>
        <v>0</v>
      </c>
      <c r="AB25" s="180">
        <f t="shared" si="5"/>
        <v>0</v>
      </c>
      <c r="AC25" s="142">
        <f t="shared" si="6"/>
        <v>0</v>
      </c>
      <c r="AD25" s="176">
        <f>IF(AB25=0,0,AB25/$R25*เงื่อนไข!$B$4)</f>
        <v>0</v>
      </c>
      <c r="AE25" s="182">
        <f t="shared" si="7"/>
        <v>0</v>
      </c>
      <c r="AF25" s="176">
        <f>SUMIF(วันทำงาน!$F$109:$F$242,$B25,วันทำงาน!$J$109:$J$242)</f>
        <v>0</v>
      </c>
      <c r="AG25" s="183">
        <f>IF((AND($W25&gt;=100%,$W25&lt;&gt;"")),เงื่อนไข!$F$8*Y25/$V25,0)</f>
        <v>0</v>
      </c>
      <c r="AH25" s="182">
        <f>SUM(วันทำงาน!AR25:AT25,วันทำงาน!AV25:AX25)</f>
        <v>0</v>
      </c>
      <c r="AI25" s="151"/>
      <c r="AJ25" s="151">
        <f>IF($W25="",0,IF($W25&gt;=100%,เงื่อนไข!$L$4,IF($W25&gt;=80%,เงื่อนไข!$K$4,IF($W25&gt;=50%,เงื่อนไข!$J$4,IF($W25&lt;50%,เงื่อนไข!$I$4)))))</f>
        <v>0</v>
      </c>
      <c r="AK25" s="180">
        <f t="shared" si="8"/>
        <v>0</v>
      </c>
      <c r="AL25" s="176">
        <f t="shared" si="9"/>
        <v>0</v>
      </c>
      <c r="AM25" s="176">
        <f>IF(AK25=0,0,AK25/$R25*เงื่อนไข!$B$4)</f>
        <v>0</v>
      </c>
      <c r="AN25" s="182">
        <f t="shared" si="10"/>
        <v>0</v>
      </c>
      <c r="AO25" s="176">
        <f>SUMIF(วันทำงาน!$F$109:$F$242,$B25,วันทำงาน!$K$109:$K$242)</f>
        <v>0</v>
      </c>
      <c r="AP25" s="183">
        <f>IF((AND($W25&gt;=100%,$W25&lt;&gt;"")),เงื่อนไข!$F$8*AH25/$V25,0)</f>
        <v>0</v>
      </c>
      <c r="AQ25" s="185">
        <f>วันทำงาน!AU25</f>
        <v>0</v>
      </c>
      <c r="AR25" s="151"/>
      <c r="AS25" s="151">
        <f>IF(W25="",0,IF($W25&gt;=100%,เงื่อนไข!$P$4,IF($W25&gt;=80%,เงื่อนไข!$O$4,IF($W25&gt;=50%,เงื่อนไข!$N$4,IF($W25&lt;50%,เงื่อนไข!$M$4)))))</f>
        <v>0</v>
      </c>
      <c r="AT25" s="180">
        <f t="shared" si="11"/>
        <v>0</v>
      </c>
      <c r="AU25" s="176">
        <f t="shared" si="12"/>
        <v>0</v>
      </c>
      <c r="AV25" s="176">
        <f>IF(AT25=0,0,AT25/$R25*เงื่อนไข!$B$4)</f>
        <v>0</v>
      </c>
      <c r="AW25" s="182">
        <f t="shared" si="13"/>
        <v>0</v>
      </c>
      <c r="AX25" s="176">
        <f>SUMIF(วันทำงาน!$F$109:$F$242,$B25,วันทำงาน!$L$109:$L$242)</f>
        <v>0</v>
      </c>
      <c r="AY25" s="183">
        <f>IF((AND($W25&gt;=100%,$W25&lt;&gt;"")),เงื่อนไข!$F$8*AQ25/$V25,0)</f>
        <v>0</v>
      </c>
    </row>
    <row r="26" spans="1:51" s="6" customFormat="1" x14ac:dyDescent="0.25">
      <c r="A26" s="125" t="str">
        <f>IF(วันทำงาน!A26&lt;&gt;"",วันทำงาน!A26,"")</f>
        <v/>
      </c>
      <c r="B26" s="125" t="str">
        <f>IF(วันทำงาน!B26&lt;&gt;"",วันทำงาน!B26,"")</f>
        <v/>
      </c>
      <c r="C26" s="125"/>
      <c r="D26" s="125" t="str">
        <f>IF(วันทำงาน!C26&lt;&gt;"",วันทำงาน!C26,"")</f>
        <v/>
      </c>
      <c r="E26" s="126" t="str">
        <f>IF(วันทำงาน!D26&lt;&gt;"",วันทำงาน!D26,"")</f>
        <v/>
      </c>
      <c r="F26" s="91" t="str">
        <f>IF(วันทำงาน!E26&lt;&gt;"",วันทำงาน!E26,"")</f>
        <v/>
      </c>
      <c r="G26" s="125" t="str">
        <f>IF(วันทำงาน!F26&lt;&gt;"",วันทำงาน!F26,"")</f>
        <v/>
      </c>
      <c r="H26" s="137" t="str">
        <f>IF(F26="Salesman",วันทำงาน!G26,"")</f>
        <v/>
      </c>
      <c r="I26" s="142" t="str">
        <f>IF($H26="","",AB26/$R26*(100%-เงื่อนไข!$B$4))</f>
        <v/>
      </c>
      <c r="J26" s="142" t="str">
        <f>IF($H26="","",AK26/$R26*(100%-เงื่อนไข!$B$4))</f>
        <v/>
      </c>
      <c r="K26" s="142" t="str">
        <f>IF($H26="","",AT26/$R26*(100%-เงื่อนไข!$B$4))</f>
        <v/>
      </c>
      <c r="L26" s="142" t="str">
        <f t="shared" si="14"/>
        <v/>
      </c>
      <c r="M26" s="143" t="str">
        <f>IF((OR(วันทำงาน!H26="",$F$1="")),"",IF(F26="Salesman",วันทำงาน!H26,""))</f>
        <v/>
      </c>
      <c r="N26" s="112">
        <f>IF($M26="",0,IF($X26="P",Y26*เงื่อนไข!$C$5,0))</f>
        <v>0</v>
      </c>
      <c r="O26" s="112">
        <f>IF($M26="",0,IF($X26="P",AH26*เงื่อนไข!$C$5,0))</f>
        <v>0</v>
      </c>
      <c r="P26" s="142">
        <f>IF($M26="",0,IF($X26="P",AQ26*เงื่อนไข!$C$5,0))</f>
        <v>0</v>
      </c>
      <c r="Q26" s="142">
        <f t="shared" si="15"/>
        <v>0</v>
      </c>
      <c r="R26" s="125" t="str">
        <f>IF($A26="","",IF(วันทำงาน!J26&lt;&gt;"",วันทำงาน!J26,""))</f>
        <v/>
      </c>
      <c r="S26" s="125" t="str">
        <f>IF($A26="","",IF(วันทำงาน!K26&lt;&gt;"",วันทำงาน!K26,""))</f>
        <v/>
      </c>
      <c r="T26" s="157" t="str">
        <f>IF($A26="","",IF(วันทำงาน!AZ26&lt;&gt;"",วันทำงาน!AZ26,""))</f>
        <v/>
      </c>
      <c r="U26" s="107" t="str">
        <f>IF(A26="","",เงื่อนไข!C$4)</f>
        <v/>
      </c>
      <c r="V26" s="107">
        <f t="shared" si="2"/>
        <v>0</v>
      </c>
      <c r="W26" s="106" t="str">
        <f t="shared" si="3"/>
        <v/>
      </c>
      <c r="X26" s="187" t="str">
        <f t="shared" si="4"/>
        <v/>
      </c>
      <c r="Y26" s="185">
        <f>วันทำงาน!AQ26</f>
        <v>0</v>
      </c>
      <c r="Z26" s="151"/>
      <c r="AA26" s="151">
        <f>IF($W26="",0,IF($W26&gt;=100%,เงื่อนไข!$H$4,IF($W26&gt;=80%,เงื่อนไข!$G$4,IF($W26&gt;=50%,เงื่อนไข!$F$4,IF($W26&lt;50%,เงื่อนไข!$E$4)))))</f>
        <v>0</v>
      </c>
      <c r="AB26" s="180">
        <f t="shared" si="5"/>
        <v>0</v>
      </c>
      <c r="AC26" s="142">
        <f t="shared" si="6"/>
        <v>0</v>
      </c>
      <c r="AD26" s="176">
        <f>IF(AB26=0,0,AB26/$R26*เงื่อนไข!$B$4)</f>
        <v>0</v>
      </c>
      <c r="AE26" s="182">
        <f t="shared" si="7"/>
        <v>0</v>
      </c>
      <c r="AF26" s="176">
        <f>SUMIF(วันทำงาน!$F$109:$F$242,$B26,วันทำงาน!$J$109:$J$242)</f>
        <v>0</v>
      </c>
      <c r="AG26" s="183">
        <f>IF((AND($W26&gt;=100%,$W26&lt;&gt;"")),เงื่อนไข!$F$8*Y26/$V26,0)</f>
        <v>0</v>
      </c>
      <c r="AH26" s="182">
        <f>SUM(วันทำงาน!AR26:AT26,วันทำงาน!AV26:AX26)</f>
        <v>0</v>
      </c>
      <c r="AI26" s="151"/>
      <c r="AJ26" s="151">
        <f>IF($W26="",0,IF($W26&gt;=100%,เงื่อนไข!$L$4,IF($W26&gt;=80%,เงื่อนไข!$K$4,IF($W26&gt;=50%,เงื่อนไข!$J$4,IF($W26&lt;50%,เงื่อนไข!$I$4)))))</f>
        <v>0</v>
      </c>
      <c r="AK26" s="180">
        <f t="shared" si="8"/>
        <v>0</v>
      </c>
      <c r="AL26" s="176">
        <f t="shared" si="9"/>
        <v>0</v>
      </c>
      <c r="AM26" s="176">
        <f>IF(AK26=0,0,AK26/$R26*เงื่อนไข!$B$4)</f>
        <v>0</v>
      </c>
      <c r="AN26" s="182">
        <f t="shared" si="10"/>
        <v>0</v>
      </c>
      <c r="AO26" s="176">
        <f>SUMIF(วันทำงาน!$F$109:$F$242,$B26,วันทำงาน!$K$109:$K$242)</f>
        <v>0</v>
      </c>
      <c r="AP26" s="183">
        <f>IF((AND($W26&gt;=100%,$W26&lt;&gt;"")),เงื่อนไข!$F$8*AH26/$V26,0)</f>
        <v>0</v>
      </c>
      <c r="AQ26" s="185">
        <f>วันทำงาน!AU26</f>
        <v>0</v>
      </c>
      <c r="AR26" s="151"/>
      <c r="AS26" s="151">
        <f>IF(W26="",0,IF($W26&gt;=100%,เงื่อนไข!$P$4,IF($W26&gt;=80%,เงื่อนไข!$O$4,IF($W26&gt;=50%,เงื่อนไข!$N$4,IF($W26&lt;50%,เงื่อนไข!$M$4)))))</f>
        <v>0</v>
      </c>
      <c r="AT26" s="180">
        <f t="shared" si="11"/>
        <v>0</v>
      </c>
      <c r="AU26" s="176">
        <f t="shared" si="12"/>
        <v>0</v>
      </c>
      <c r="AV26" s="176">
        <f>IF(AT26=0,0,AT26/$R26*เงื่อนไข!$B$4)</f>
        <v>0</v>
      </c>
      <c r="AW26" s="182">
        <f t="shared" si="13"/>
        <v>0</v>
      </c>
      <c r="AX26" s="176">
        <f>SUMIF(วันทำงาน!$F$109:$F$242,$B26,วันทำงาน!$L$109:$L$242)</f>
        <v>0</v>
      </c>
      <c r="AY26" s="183">
        <f>IF((AND($W26&gt;=100%,$W26&lt;&gt;"")),เงื่อนไข!$F$8*AQ26/$V26,0)</f>
        <v>0</v>
      </c>
    </row>
    <row r="27" spans="1:51" s="6" customFormat="1" x14ac:dyDescent="0.25">
      <c r="A27" s="125" t="str">
        <f>IF(วันทำงาน!A27&lt;&gt;"",วันทำงาน!A27,"")</f>
        <v/>
      </c>
      <c r="B27" s="125" t="str">
        <f>IF(วันทำงาน!B27&lt;&gt;"",วันทำงาน!B27,"")</f>
        <v/>
      </c>
      <c r="C27" s="125"/>
      <c r="D27" s="125" t="str">
        <f>IF(วันทำงาน!C27&lt;&gt;"",วันทำงาน!C27,"")</f>
        <v/>
      </c>
      <c r="E27" s="126" t="str">
        <f>IF(วันทำงาน!D27&lt;&gt;"",วันทำงาน!D27,"")</f>
        <v/>
      </c>
      <c r="F27" s="91" t="str">
        <f>IF(วันทำงาน!E27&lt;&gt;"",วันทำงาน!E27,"")</f>
        <v/>
      </c>
      <c r="G27" s="125" t="str">
        <f>IF(วันทำงาน!F27&lt;&gt;"",วันทำงาน!F27,"")</f>
        <v/>
      </c>
      <c r="H27" s="137" t="str">
        <f>IF(F27="Salesman",วันทำงาน!G27,"")</f>
        <v/>
      </c>
      <c r="I27" s="142" t="str">
        <f>IF($H27="","",AB27/$R27*(100%-เงื่อนไข!$B$4))</f>
        <v/>
      </c>
      <c r="J27" s="142" t="str">
        <f>IF($H27="","",AK27/$R27*(100%-เงื่อนไข!$B$4))</f>
        <v/>
      </c>
      <c r="K27" s="142" t="str">
        <f>IF($H27="","",AT27/$R27*(100%-เงื่อนไข!$B$4))</f>
        <v/>
      </c>
      <c r="L27" s="142" t="str">
        <f t="shared" si="14"/>
        <v/>
      </c>
      <c r="M27" s="143" t="str">
        <f>IF((OR(วันทำงาน!H27="",$F$1="")),"",IF(F27="Salesman",วันทำงาน!H27,""))</f>
        <v/>
      </c>
      <c r="N27" s="112">
        <f>IF($M27="",0,IF($X27="P",Y27*เงื่อนไข!$C$5,0))</f>
        <v>0</v>
      </c>
      <c r="O27" s="112">
        <f>IF($M27="",0,IF($X27="P",AH27*เงื่อนไข!$C$5,0))</f>
        <v>0</v>
      </c>
      <c r="P27" s="142">
        <f>IF($M27="",0,IF($X27="P",AQ27*เงื่อนไข!$C$5,0))</f>
        <v>0</v>
      </c>
      <c r="Q27" s="142">
        <f t="shared" si="15"/>
        <v>0</v>
      </c>
      <c r="R27" s="125" t="str">
        <f>IF($A27="","",IF(วันทำงาน!J27&lt;&gt;"",วันทำงาน!J27,""))</f>
        <v/>
      </c>
      <c r="S27" s="125" t="str">
        <f>IF($A27="","",IF(วันทำงาน!K27&lt;&gt;"",วันทำงาน!K27,""))</f>
        <v/>
      </c>
      <c r="T27" s="157" t="str">
        <f>IF($A27="","",IF(วันทำงาน!AZ27&lt;&gt;"",วันทำงาน!AZ27,""))</f>
        <v/>
      </c>
      <c r="U27" s="107" t="str">
        <f>IF(A27="","",เงื่อนไข!C$4)</f>
        <v/>
      </c>
      <c r="V27" s="107">
        <f t="shared" si="2"/>
        <v>0</v>
      </c>
      <c r="W27" s="106" t="str">
        <f t="shared" si="3"/>
        <v/>
      </c>
      <c r="X27" s="187" t="str">
        <f t="shared" si="4"/>
        <v/>
      </c>
      <c r="Y27" s="185">
        <f>วันทำงาน!AQ27</f>
        <v>0</v>
      </c>
      <c r="Z27" s="151"/>
      <c r="AA27" s="151">
        <f>IF($W27="",0,IF($W27&gt;=100%,เงื่อนไข!$H$4,IF($W27&gt;=80%,เงื่อนไข!$G$4,IF($W27&gt;=50%,เงื่อนไข!$F$4,IF($W27&lt;50%,เงื่อนไข!$E$4)))))</f>
        <v>0</v>
      </c>
      <c r="AB27" s="180">
        <f t="shared" si="5"/>
        <v>0</v>
      </c>
      <c r="AC27" s="142">
        <f t="shared" si="6"/>
        <v>0</v>
      </c>
      <c r="AD27" s="176">
        <f>IF(AB27=0,0,AB27/$R27*เงื่อนไข!$B$4)</f>
        <v>0</v>
      </c>
      <c r="AE27" s="182">
        <f t="shared" si="7"/>
        <v>0</v>
      </c>
      <c r="AF27" s="176">
        <f>SUMIF(วันทำงาน!$F$109:$F$242,$B27,วันทำงาน!$J$109:$J$242)</f>
        <v>0</v>
      </c>
      <c r="AG27" s="183">
        <f>IF((AND($W27&gt;=100%,$W27&lt;&gt;"")),เงื่อนไข!$F$8*Y27/$V27,0)</f>
        <v>0</v>
      </c>
      <c r="AH27" s="182">
        <f>SUM(วันทำงาน!AR27:AT27,วันทำงาน!AV27:AX27)</f>
        <v>0</v>
      </c>
      <c r="AI27" s="151"/>
      <c r="AJ27" s="151">
        <f>IF($W27="",0,IF($W27&gt;=100%,เงื่อนไข!$L$4,IF($W27&gt;=80%,เงื่อนไข!$K$4,IF($W27&gt;=50%,เงื่อนไข!$J$4,IF($W27&lt;50%,เงื่อนไข!$I$4)))))</f>
        <v>0</v>
      </c>
      <c r="AK27" s="180">
        <f t="shared" si="8"/>
        <v>0</v>
      </c>
      <c r="AL27" s="176">
        <f t="shared" si="9"/>
        <v>0</v>
      </c>
      <c r="AM27" s="176">
        <f>IF(AK27=0,0,AK27/$R27*เงื่อนไข!$B$4)</f>
        <v>0</v>
      </c>
      <c r="AN27" s="182">
        <f t="shared" si="10"/>
        <v>0</v>
      </c>
      <c r="AO27" s="176">
        <f>SUMIF(วันทำงาน!$F$109:$F$242,$B27,วันทำงาน!$K$109:$K$242)</f>
        <v>0</v>
      </c>
      <c r="AP27" s="183">
        <f>IF((AND($W27&gt;=100%,$W27&lt;&gt;"")),เงื่อนไข!$F$8*AH27/$V27,0)</f>
        <v>0</v>
      </c>
      <c r="AQ27" s="185">
        <f>วันทำงาน!AU27</f>
        <v>0</v>
      </c>
      <c r="AR27" s="151"/>
      <c r="AS27" s="151">
        <f>IF(W27="",0,IF($W27&gt;=100%,เงื่อนไข!$P$4,IF($W27&gt;=80%,เงื่อนไข!$O$4,IF($W27&gt;=50%,เงื่อนไข!$N$4,IF($W27&lt;50%,เงื่อนไข!$M$4)))))</f>
        <v>0</v>
      </c>
      <c r="AT27" s="180">
        <f t="shared" si="11"/>
        <v>0</v>
      </c>
      <c r="AU27" s="176">
        <f t="shared" si="12"/>
        <v>0</v>
      </c>
      <c r="AV27" s="176">
        <f>IF(AT27=0,0,AT27/$R27*เงื่อนไข!$B$4)</f>
        <v>0</v>
      </c>
      <c r="AW27" s="182">
        <f t="shared" si="13"/>
        <v>0</v>
      </c>
      <c r="AX27" s="176">
        <f>SUMIF(วันทำงาน!$F$109:$F$242,$B27,วันทำงาน!$L$109:$L$242)</f>
        <v>0</v>
      </c>
      <c r="AY27" s="183">
        <f>IF((AND($W27&gt;=100%,$W27&lt;&gt;"")),เงื่อนไข!$F$8*AQ27/$V27,0)</f>
        <v>0</v>
      </c>
    </row>
    <row r="28" spans="1:51" s="6" customFormat="1" x14ac:dyDescent="0.25">
      <c r="A28" s="125" t="str">
        <f>IF(วันทำงาน!A28&lt;&gt;"",วันทำงาน!A28,"")</f>
        <v/>
      </c>
      <c r="B28" s="125" t="str">
        <f>IF(วันทำงาน!B28&lt;&gt;"",วันทำงาน!B28,"")</f>
        <v/>
      </c>
      <c r="C28" s="125"/>
      <c r="D28" s="125" t="str">
        <f>IF(วันทำงาน!C28&lt;&gt;"",วันทำงาน!C28,"")</f>
        <v/>
      </c>
      <c r="E28" s="126" t="str">
        <f>IF(วันทำงาน!D28&lt;&gt;"",วันทำงาน!D28,"")</f>
        <v/>
      </c>
      <c r="F28" s="91" t="str">
        <f>IF(วันทำงาน!E28&lt;&gt;"",วันทำงาน!E28,"")</f>
        <v/>
      </c>
      <c r="G28" s="125" t="str">
        <f>IF(วันทำงาน!F28&lt;&gt;"",วันทำงาน!F28,"")</f>
        <v/>
      </c>
      <c r="H28" s="137" t="str">
        <f>IF(F28="Salesman",วันทำงาน!G28,"")</f>
        <v/>
      </c>
      <c r="I28" s="142" t="str">
        <f>IF($H28="","",AB28/$R28*(100%-เงื่อนไข!$B$4))</f>
        <v/>
      </c>
      <c r="J28" s="142" t="str">
        <f>IF($H28="","",AK28/$R28*(100%-เงื่อนไข!$B$4))</f>
        <v/>
      </c>
      <c r="K28" s="142" t="str">
        <f>IF($H28="","",AT28/$R28*(100%-เงื่อนไข!$B$4))</f>
        <v/>
      </c>
      <c r="L28" s="142" t="str">
        <f t="shared" si="14"/>
        <v/>
      </c>
      <c r="M28" s="143" t="str">
        <f>IF((OR(วันทำงาน!H28="",$F$1="")),"",IF(F28="Salesman",วันทำงาน!H28,""))</f>
        <v/>
      </c>
      <c r="N28" s="112">
        <f>IF($M28="",0,IF($X28="P",Y28*เงื่อนไข!$C$5,0))</f>
        <v>0</v>
      </c>
      <c r="O28" s="112">
        <f>IF($M28="",0,IF($X28="P",AH28*เงื่อนไข!$C$5,0))</f>
        <v>0</v>
      </c>
      <c r="P28" s="142">
        <f>IF($M28="",0,IF($X28="P",AQ28*เงื่อนไข!$C$5,0))</f>
        <v>0</v>
      </c>
      <c r="Q28" s="142">
        <f t="shared" si="15"/>
        <v>0</v>
      </c>
      <c r="R28" s="125" t="str">
        <f>IF($A28="","",IF(วันทำงาน!J28&lt;&gt;"",วันทำงาน!J28,""))</f>
        <v/>
      </c>
      <c r="S28" s="125" t="str">
        <f>IF($A28="","",IF(วันทำงาน!K28&lt;&gt;"",วันทำงาน!K28,""))</f>
        <v/>
      </c>
      <c r="T28" s="157" t="str">
        <f>IF($A28="","",IF(วันทำงาน!AZ28&lt;&gt;"",วันทำงาน!AZ28,""))</f>
        <v/>
      </c>
      <c r="U28" s="107" t="str">
        <f>IF(A28="","",เงื่อนไข!C$4)</f>
        <v/>
      </c>
      <c r="V28" s="107">
        <f t="shared" si="2"/>
        <v>0</v>
      </c>
      <c r="W28" s="106" t="str">
        <f t="shared" si="3"/>
        <v/>
      </c>
      <c r="X28" s="187" t="str">
        <f t="shared" si="4"/>
        <v/>
      </c>
      <c r="Y28" s="185">
        <f>วันทำงาน!AQ28</f>
        <v>0</v>
      </c>
      <c r="Z28" s="151"/>
      <c r="AA28" s="151">
        <f>IF($W28="",0,IF($W28&gt;=100%,เงื่อนไข!$H$4,IF($W28&gt;=80%,เงื่อนไข!$G$4,IF($W28&gt;=50%,เงื่อนไข!$F$4,IF($W28&lt;50%,เงื่อนไข!$E$4)))))</f>
        <v>0</v>
      </c>
      <c r="AB28" s="180">
        <f t="shared" si="5"/>
        <v>0</v>
      </c>
      <c r="AC28" s="142">
        <f t="shared" si="6"/>
        <v>0</v>
      </c>
      <c r="AD28" s="176">
        <f>IF(AB28=0,0,AB28/$R28*เงื่อนไข!$B$4)</f>
        <v>0</v>
      </c>
      <c r="AE28" s="182">
        <f t="shared" si="7"/>
        <v>0</v>
      </c>
      <c r="AF28" s="176">
        <f>SUMIF(วันทำงาน!$F$109:$F$242,$B28,วันทำงาน!$J$109:$J$242)</f>
        <v>0</v>
      </c>
      <c r="AG28" s="183">
        <f>IF((AND($W28&gt;=100%,$W28&lt;&gt;"")),เงื่อนไข!$F$8*Y28/$V28,0)</f>
        <v>0</v>
      </c>
      <c r="AH28" s="182">
        <f>SUM(วันทำงาน!AR28:AT28,วันทำงาน!AV28:AX28)</f>
        <v>0</v>
      </c>
      <c r="AI28" s="151"/>
      <c r="AJ28" s="151">
        <f>IF($W28="",0,IF($W28&gt;=100%,เงื่อนไข!$L$4,IF($W28&gt;=80%,เงื่อนไข!$K$4,IF($W28&gt;=50%,เงื่อนไข!$J$4,IF($W28&lt;50%,เงื่อนไข!$I$4)))))</f>
        <v>0</v>
      </c>
      <c r="AK28" s="180">
        <f t="shared" si="8"/>
        <v>0</v>
      </c>
      <c r="AL28" s="176">
        <f t="shared" si="9"/>
        <v>0</v>
      </c>
      <c r="AM28" s="176">
        <f>IF(AK28=0,0,AK28/$R28*เงื่อนไข!$B$4)</f>
        <v>0</v>
      </c>
      <c r="AN28" s="182">
        <f t="shared" si="10"/>
        <v>0</v>
      </c>
      <c r="AO28" s="176">
        <f>SUMIF(วันทำงาน!$F$109:$F$242,$B28,วันทำงาน!$K$109:$K$242)</f>
        <v>0</v>
      </c>
      <c r="AP28" s="183">
        <f>IF((AND($W28&gt;=100%,$W28&lt;&gt;"")),เงื่อนไข!$F$8*AH28/$V28,0)</f>
        <v>0</v>
      </c>
      <c r="AQ28" s="185">
        <f>วันทำงาน!AU28</f>
        <v>0</v>
      </c>
      <c r="AR28" s="151"/>
      <c r="AS28" s="151">
        <f>IF(W28="",0,IF($W28&gt;=100%,เงื่อนไข!$P$4,IF($W28&gt;=80%,เงื่อนไข!$O$4,IF($W28&gt;=50%,เงื่อนไข!$N$4,IF($W28&lt;50%,เงื่อนไข!$M$4)))))</f>
        <v>0</v>
      </c>
      <c r="AT28" s="180">
        <f t="shared" si="11"/>
        <v>0</v>
      </c>
      <c r="AU28" s="176">
        <f t="shared" si="12"/>
        <v>0</v>
      </c>
      <c r="AV28" s="176">
        <f>IF(AT28=0,0,AT28/$R28*เงื่อนไข!$B$4)</f>
        <v>0</v>
      </c>
      <c r="AW28" s="182">
        <f t="shared" si="13"/>
        <v>0</v>
      </c>
      <c r="AX28" s="176">
        <f>SUMIF(วันทำงาน!$F$109:$F$242,$B28,วันทำงาน!$L$109:$L$242)</f>
        <v>0</v>
      </c>
      <c r="AY28" s="183">
        <f>IF((AND($W28&gt;=100%,$W28&lt;&gt;"")),เงื่อนไข!$F$8*AQ28/$V28,0)</f>
        <v>0</v>
      </c>
    </row>
    <row r="29" spans="1:51" s="6" customFormat="1" x14ac:dyDescent="0.25">
      <c r="A29" s="125" t="str">
        <f>IF(วันทำงาน!A29&lt;&gt;"",วันทำงาน!A29,"")</f>
        <v/>
      </c>
      <c r="B29" s="125" t="str">
        <f>IF(วันทำงาน!B29&lt;&gt;"",วันทำงาน!B29,"")</f>
        <v/>
      </c>
      <c r="C29" s="125"/>
      <c r="D29" s="125" t="str">
        <f>IF(วันทำงาน!C29&lt;&gt;"",วันทำงาน!C29,"")</f>
        <v/>
      </c>
      <c r="E29" s="126" t="str">
        <f>IF(วันทำงาน!D29&lt;&gt;"",วันทำงาน!D29,"")</f>
        <v/>
      </c>
      <c r="F29" s="91" t="str">
        <f>IF(วันทำงาน!E29&lt;&gt;"",วันทำงาน!E29,"")</f>
        <v/>
      </c>
      <c r="G29" s="125" t="str">
        <f>IF(วันทำงาน!F29&lt;&gt;"",วันทำงาน!F29,"")</f>
        <v/>
      </c>
      <c r="H29" s="137" t="str">
        <f>IF(F29="Salesman",วันทำงาน!G29,"")</f>
        <v/>
      </c>
      <c r="I29" s="142" t="str">
        <f>IF($H29="","",AB29/$R29*(100%-เงื่อนไข!$B$4))</f>
        <v/>
      </c>
      <c r="J29" s="142" t="str">
        <f>IF($H29="","",AK29/$R29*(100%-เงื่อนไข!$B$4))</f>
        <v/>
      </c>
      <c r="K29" s="142" t="str">
        <f>IF($H29="","",AT29/$R29*(100%-เงื่อนไข!$B$4))</f>
        <v/>
      </c>
      <c r="L29" s="142" t="str">
        <f t="shared" si="14"/>
        <v/>
      </c>
      <c r="M29" s="143" t="str">
        <f>IF((OR(วันทำงาน!H29="",$F$1="")),"",IF(F29="Salesman",วันทำงาน!H29,""))</f>
        <v/>
      </c>
      <c r="N29" s="112">
        <f>IF($M29="",0,IF($X29="P",Y29*เงื่อนไข!$C$5,0))</f>
        <v>0</v>
      </c>
      <c r="O29" s="112">
        <f>IF($M29="",0,IF($X29="P",AH29*เงื่อนไข!$C$5,0))</f>
        <v>0</v>
      </c>
      <c r="P29" s="142">
        <f>IF($M29="",0,IF($X29="P",AQ29*เงื่อนไข!$C$5,0))</f>
        <v>0</v>
      </c>
      <c r="Q29" s="142">
        <f t="shared" si="15"/>
        <v>0</v>
      </c>
      <c r="R29" s="125" t="str">
        <f>IF($A29="","",IF(วันทำงาน!J29&lt;&gt;"",วันทำงาน!J29,""))</f>
        <v/>
      </c>
      <c r="S29" s="125" t="str">
        <f>IF($A29="","",IF(วันทำงาน!K29&lt;&gt;"",วันทำงาน!K29,""))</f>
        <v/>
      </c>
      <c r="T29" s="157" t="str">
        <f>IF($A29="","",IF(วันทำงาน!AZ29&lt;&gt;"",วันทำงาน!AZ29,""))</f>
        <v/>
      </c>
      <c r="U29" s="107" t="str">
        <f>IF(A29="","",เงื่อนไข!C$4)</f>
        <v/>
      </c>
      <c r="V29" s="107">
        <f t="shared" si="2"/>
        <v>0</v>
      </c>
      <c r="W29" s="106" t="str">
        <f t="shared" si="3"/>
        <v/>
      </c>
      <c r="X29" s="187" t="str">
        <f t="shared" si="4"/>
        <v/>
      </c>
      <c r="Y29" s="185">
        <f>วันทำงาน!AQ29</f>
        <v>0</v>
      </c>
      <c r="Z29" s="151"/>
      <c r="AA29" s="151">
        <f>IF($W29="",0,IF($W29&gt;=100%,เงื่อนไข!$H$4,IF($W29&gt;=80%,เงื่อนไข!$G$4,IF($W29&gt;=50%,เงื่อนไข!$F$4,IF($W29&lt;50%,เงื่อนไข!$E$4)))))</f>
        <v>0</v>
      </c>
      <c r="AB29" s="180">
        <f t="shared" si="5"/>
        <v>0</v>
      </c>
      <c r="AC29" s="142">
        <f t="shared" si="6"/>
        <v>0</v>
      </c>
      <c r="AD29" s="176">
        <f>IF(AB29=0,0,AB29/$R29*เงื่อนไข!$B$4)</f>
        <v>0</v>
      </c>
      <c r="AE29" s="182">
        <f t="shared" si="7"/>
        <v>0</v>
      </c>
      <c r="AF29" s="176">
        <f>SUMIF(วันทำงาน!$F$109:$F$242,$B29,วันทำงาน!$J$109:$J$242)</f>
        <v>0</v>
      </c>
      <c r="AG29" s="183">
        <f>IF((AND($W29&gt;=100%,$W29&lt;&gt;"")),เงื่อนไข!$F$8*Y29/$V29,0)</f>
        <v>0</v>
      </c>
      <c r="AH29" s="182">
        <f>SUM(วันทำงาน!AR29:AT29,วันทำงาน!AV29:AX29)</f>
        <v>0</v>
      </c>
      <c r="AI29" s="151"/>
      <c r="AJ29" s="151">
        <f>IF($W29="",0,IF($W29&gt;=100%,เงื่อนไข!$L$4,IF($W29&gt;=80%,เงื่อนไข!$K$4,IF($W29&gt;=50%,เงื่อนไข!$J$4,IF($W29&lt;50%,เงื่อนไข!$I$4)))))</f>
        <v>0</v>
      </c>
      <c r="AK29" s="180">
        <f t="shared" si="8"/>
        <v>0</v>
      </c>
      <c r="AL29" s="176">
        <f t="shared" si="9"/>
        <v>0</v>
      </c>
      <c r="AM29" s="176">
        <f>IF(AK29=0,0,AK29/$R29*เงื่อนไข!$B$4)</f>
        <v>0</v>
      </c>
      <c r="AN29" s="182">
        <f t="shared" si="10"/>
        <v>0</v>
      </c>
      <c r="AO29" s="176">
        <f>SUMIF(วันทำงาน!$F$109:$F$242,$B29,วันทำงาน!$K$109:$K$242)</f>
        <v>0</v>
      </c>
      <c r="AP29" s="183">
        <f>IF((AND($W29&gt;=100%,$W29&lt;&gt;"")),เงื่อนไข!$F$8*AH29/$V29,0)</f>
        <v>0</v>
      </c>
      <c r="AQ29" s="185">
        <f>วันทำงาน!AU29</f>
        <v>0</v>
      </c>
      <c r="AR29" s="151"/>
      <c r="AS29" s="151">
        <f>IF(W29="",0,IF($W29&gt;=100%,เงื่อนไข!$P$4,IF($W29&gt;=80%,เงื่อนไข!$O$4,IF($W29&gt;=50%,เงื่อนไข!$N$4,IF($W29&lt;50%,เงื่อนไข!$M$4)))))</f>
        <v>0</v>
      </c>
      <c r="AT29" s="180">
        <f t="shared" si="11"/>
        <v>0</v>
      </c>
      <c r="AU29" s="176">
        <f t="shared" si="12"/>
        <v>0</v>
      </c>
      <c r="AV29" s="176">
        <f>IF(AT29=0,0,AT29/$R29*เงื่อนไข!$B$4)</f>
        <v>0</v>
      </c>
      <c r="AW29" s="182">
        <f t="shared" si="13"/>
        <v>0</v>
      </c>
      <c r="AX29" s="176">
        <f>SUMIF(วันทำงาน!$F$109:$F$242,$B29,วันทำงาน!$L$109:$L$242)</f>
        <v>0</v>
      </c>
      <c r="AY29" s="183">
        <f>IF((AND($W29&gt;=100%,$W29&lt;&gt;"")),เงื่อนไข!$F$8*AQ29/$V29,0)</f>
        <v>0</v>
      </c>
    </row>
    <row r="30" spans="1:51" s="6" customFormat="1" x14ac:dyDescent="0.25">
      <c r="A30" s="125" t="str">
        <f>IF(วันทำงาน!A30&lt;&gt;"",วันทำงาน!A30,"")</f>
        <v/>
      </c>
      <c r="B30" s="125" t="str">
        <f>IF(วันทำงาน!B30&lt;&gt;"",วันทำงาน!B30,"")</f>
        <v/>
      </c>
      <c r="C30" s="125"/>
      <c r="D30" s="125" t="str">
        <f>IF(วันทำงาน!C30&lt;&gt;"",วันทำงาน!C30,"")</f>
        <v/>
      </c>
      <c r="E30" s="126" t="str">
        <f>IF(วันทำงาน!D30&lt;&gt;"",วันทำงาน!D30,"")</f>
        <v/>
      </c>
      <c r="F30" s="91" t="str">
        <f>IF(วันทำงาน!E30&lt;&gt;"",วันทำงาน!E30,"")</f>
        <v/>
      </c>
      <c r="G30" s="125" t="str">
        <f>IF(วันทำงาน!F30&lt;&gt;"",วันทำงาน!F30,"")</f>
        <v/>
      </c>
      <c r="H30" s="137" t="str">
        <f>IF(F30="Salesman",วันทำงาน!G30,"")</f>
        <v/>
      </c>
      <c r="I30" s="142" t="str">
        <f>IF($H30="","",AB30/$R30*(100%-เงื่อนไข!$B$4))</f>
        <v/>
      </c>
      <c r="J30" s="142" t="str">
        <f>IF($H30="","",AK30/$R30*(100%-เงื่อนไข!$B$4))</f>
        <v/>
      </c>
      <c r="K30" s="142" t="str">
        <f>IF($H30="","",AT30/$R30*(100%-เงื่อนไข!$B$4))</f>
        <v/>
      </c>
      <c r="L30" s="142" t="str">
        <f t="shared" si="14"/>
        <v/>
      </c>
      <c r="M30" s="143" t="str">
        <f>IF((OR(วันทำงาน!H30="",$F$1="")),"",IF(F30="Salesman",วันทำงาน!H30,""))</f>
        <v/>
      </c>
      <c r="N30" s="112">
        <f>IF($M30="",0,IF($X30="P",Y30*เงื่อนไข!$C$5,0))</f>
        <v>0</v>
      </c>
      <c r="O30" s="112">
        <f>IF($M30="",0,IF($X30="P",AH30*เงื่อนไข!$C$5,0))</f>
        <v>0</v>
      </c>
      <c r="P30" s="142">
        <f>IF($M30="",0,IF($X30="P",AQ30*เงื่อนไข!$C$5,0))</f>
        <v>0</v>
      </c>
      <c r="Q30" s="142">
        <f t="shared" si="15"/>
        <v>0</v>
      </c>
      <c r="R30" s="125" t="str">
        <f>IF($A30="","",IF(วันทำงาน!J30&lt;&gt;"",วันทำงาน!J30,""))</f>
        <v/>
      </c>
      <c r="S30" s="125" t="str">
        <f>IF($A30="","",IF(วันทำงาน!K30&lt;&gt;"",วันทำงาน!K30,""))</f>
        <v/>
      </c>
      <c r="T30" s="157" t="str">
        <f>IF($A30="","",IF(วันทำงาน!AZ30&lt;&gt;"",วันทำงาน!AZ30,""))</f>
        <v/>
      </c>
      <c r="U30" s="107" t="str">
        <f>IF(A30="","",เงื่อนไข!C$4)</f>
        <v/>
      </c>
      <c r="V30" s="107">
        <f t="shared" si="2"/>
        <v>0</v>
      </c>
      <c r="W30" s="106" t="str">
        <f t="shared" si="3"/>
        <v/>
      </c>
      <c r="X30" s="187" t="str">
        <f t="shared" si="4"/>
        <v/>
      </c>
      <c r="Y30" s="185">
        <f>วันทำงาน!AQ30</f>
        <v>0</v>
      </c>
      <c r="Z30" s="151"/>
      <c r="AA30" s="151">
        <f>IF($W30="",0,IF($W30&gt;=100%,เงื่อนไข!$H$4,IF($W30&gt;=80%,เงื่อนไข!$G$4,IF($W30&gt;=50%,เงื่อนไข!$F$4,IF($W30&lt;50%,เงื่อนไข!$E$4)))))</f>
        <v>0</v>
      </c>
      <c r="AB30" s="180">
        <f t="shared" si="5"/>
        <v>0</v>
      </c>
      <c r="AC30" s="142">
        <f t="shared" si="6"/>
        <v>0</v>
      </c>
      <c r="AD30" s="176">
        <f>IF(AB30=0,0,AB30/$R30*เงื่อนไข!$B$4)</f>
        <v>0</v>
      </c>
      <c r="AE30" s="182">
        <f t="shared" si="7"/>
        <v>0</v>
      </c>
      <c r="AF30" s="176">
        <f>SUMIF(วันทำงาน!$F$109:$F$242,$B30,วันทำงาน!$J$109:$J$242)</f>
        <v>0</v>
      </c>
      <c r="AG30" s="183">
        <f>IF((AND($W30&gt;=100%,$W30&lt;&gt;"")),เงื่อนไข!$F$8*Y30/$V30,0)</f>
        <v>0</v>
      </c>
      <c r="AH30" s="182">
        <f>SUM(วันทำงาน!AR30:AT30,วันทำงาน!AV30:AX30)</f>
        <v>0</v>
      </c>
      <c r="AI30" s="151"/>
      <c r="AJ30" s="151">
        <f>IF($W30="",0,IF($W30&gt;=100%,เงื่อนไข!$L$4,IF($W30&gt;=80%,เงื่อนไข!$K$4,IF($W30&gt;=50%,เงื่อนไข!$J$4,IF($W30&lt;50%,เงื่อนไข!$I$4)))))</f>
        <v>0</v>
      </c>
      <c r="AK30" s="180">
        <f t="shared" si="8"/>
        <v>0</v>
      </c>
      <c r="AL30" s="176">
        <f t="shared" si="9"/>
        <v>0</v>
      </c>
      <c r="AM30" s="176">
        <f>IF(AK30=0,0,AK30/$R30*เงื่อนไข!$B$4)</f>
        <v>0</v>
      </c>
      <c r="AN30" s="182">
        <f t="shared" si="10"/>
        <v>0</v>
      </c>
      <c r="AO30" s="176">
        <f>SUMIF(วันทำงาน!$F$109:$F$242,$B30,วันทำงาน!$K$109:$K$242)</f>
        <v>0</v>
      </c>
      <c r="AP30" s="183">
        <f>IF((AND($W30&gt;=100%,$W30&lt;&gt;"")),เงื่อนไข!$F$8*AH30/$V30,0)</f>
        <v>0</v>
      </c>
      <c r="AQ30" s="185">
        <f>วันทำงาน!AU30</f>
        <v>0</v>
      </c>
      <c r="AR30" s="151"/>
      <c r="AS30" s="151">
        <f>IF(W30="",0,IF($W30&gt;=100%,เงื่อนไข!$P$4,IF($W30&gt;=80%,เงื่อนไข!$O$4,IF($W30&gt;=50%,เงื่อนไข!$N$4,IF($W30&lt;50%,เงื่อนไข!$M$4)))))</f>
        <v>0</v>
      </c>
      <c r="AT30" s="180">
        <f t="shared" si="11"/>
        <v>0</v>
      </c>
      <c r="AU30" s="176">
        <f t="shared" si="12"/>
        <v>0</v>
      </c>
      <c r="AV30" s="176">
        <f>IF(AT30=0,0,AT30/$R30*เงื่อนไข!$B$4)</f>
        <v>0</v>
      </c>
      <c r="AW30" s="182">
        <f t="shared" si="13"/>
        <v>0</v>
      </c>
      <c r="AX30" s="176">
        <f>SUMIF(วันทำงาน!$F$109:$F$242,$B30,วันทำงาน!$L$109:$L$242)</f>
        <v>0</v>
      </c>
      <c r="AY30" s="183">
        <f>IF((AND($W30&gt;=100%,$W30&lt;&gt;"")),เงื่อนไข!$F$8*AQ30/$V30,0)</f>
        <v>0</v>
      </c>
    </row>
    <row r="31" spans="1:51" s="6" customFormat="1" x14ac:dyDescent="0.25">
      <c r="A31" s="125" t="str">
        <f>IF(วันทำงาน!A31&lt;&gt;"",วันทำงาน!A31,"")</f>
        <v/>
      </c>
      <c r="B31" s="125" t="str">
        <f>IF(วันทำงาน!B31&lt;&gt;"",วันทำงาน!B31,"")</f>
        <v/>
      </c>
      <c r="C31" s="125"/>
      <c r="D31" s="125" t="str">
        <f>IF(วันทำงาน!C31&lt;&gt;"",วันทำงาน!C31,"")</f>
        <v/>
      </c>
      <c r="E31" s="126" t="str">
        <f>IF(วันทำงาน!D31&lt;&gt;"",วันทำงาน!D31,"")</f>
        <v/>
      </c>
      <c r="F31" s="91" t="str">
        <f>IF(วันทำงาน!E31&lt;&gt;"",วันทำงาน!E31,"")</f>
        <v/>
      </c>
      <c r="G31" s="125" t="str">
        <f>IF(วันทำงาน!F31&lt;&gt;"",วันทำงาน!F31,"")</f>
        <v/>
      </c>
      <c r="H31" s="137" t="str">
        <f>IF(F31="Salesman",วันทำงาน!G31,"")</f>
        <v/>
      </c>
      <c r="I31" s="142" t="str">
        <f>IF($H31="","",AB31/$R31*(100%-เงื่อนไข!$B$4))</f>
        <v/>
      </c>
      <c r="J31" s="142" t="str">
        <f>IF($H31="","",AK31/$R31*(100%-เงื่อนไข!$B$4))</f>
        <v/>
      </c>
      <c r="K31" s="142" t="str">
        <f>IF($H31="","",AT31/$R31*(100%-เงื่อนไข!$B$4))</f>
        <v/>
      </c>
      <c r="L31" s="142" t="str">
        <f t="shared" si="14"/>
        <v/>
      </c>
      <c r="M31" s="143" t="str">
        <f>IF((OR(วันทำงาน!H31="",$F$1="")),"",IF(F31="Salesman",วันทำงาน!H31,""))</f>
        <v/>
      </c>
      <c r="N31" s="112">
        <f>IF($M31="",0,IF($X31="P",Y31*เงื่อนไข!$C$5,0))</f>
        <v>0</v>
      </c>
      <c r="O31" s="112">
        <f>IF($M31="",0,IF($X31="P",AH31*เงื่อนไข!$C$5,0))</f>
        <v>0</v>
      </c>
      <c r="P31" s="142">
        <f>IF($M31="",0,IF($X31="P",AQ31*เงื่อนไข!$C$5,0))</f>
        <v>0</v>
      </c>
      <c r="Q31" s="142">
        <f t="shared" si="15"/>
        <v>0</v>
      </c>
      <c r="R31" s="125" t="str">
        <f>IF($A31="","",IF(วันทำงาน!J31&lt;&gt;"",วันทำงาน!J31,""))</f>
        <v/>
      </c>
      <c r="S31" s="125" t="str">
        <f>IF($A31="","",IF(วันทำงาน!K31&lt;&gt;"",วันทำงาน!K31,""))</f>
        <v/>
      </c>
      <c r="T31" s="157" t="str">
        <f>IF($A31="","",IF(วันทำงาน!AZ31&lt;&gt;"",วันทำงาน!AZ31,""))</f>
        <v/>
      </c>
      <c r="U31" s="107" t="str">
        <f>IF(A31="","",เงื่อนไข!C$4)</f>
        <v/>
      </c>
      <c r="V31" s="107">
        <f t="shared" si="2"/>
        <v>0</v>
      </c>
      <c r="W31" s="106" t="str">
        <f t="shared" si="3"/>
        <v/>
      </c>
      <c r="X31" s="187" t="str">
        <f t="shared" si="4"/>
        <v/>
      </c>
      <c r="Y31" s="185">
        <f>วันทำงาน!AQ31</f>
        <v>0</v>
      </c>
      <c r="Z31" s="151"/>
      <c r="AA31" s="151">
        <f>IF($W31="",0,IF($W31&gt;=100%,เงื่อนไข!$H$4,IF($W31&gt;=80%,เงื่อนไข!$G$4,IF($W31&gt;=50%,เงื่อนไข!$F$4,IF($W31&lt;50%,เงื่อนไข!$E$4)))))</f>
        <v>0</v>
      </c>
      <c r="AB31" s="180">
        <f t="shared" si="5"/>
        <v>0</v>
      </c>
      <c r="AC31" s="142">
        <f t="shared" si="6"/>
        <v>0</v>
      </c>
      <c r="AD31" s="176">
        <f>IF(AB31=0,0,AB31/$R31*เงื่อนไข!$B$4)</f>
        <v>0</v>
      </c>
      <c r="AE31" s="182">
        <f t="shared" si="7"/>
        <v>0</v>
      </c>
      <c r="AF31" s="176">
        <f>SUMIF(วันทำงาน!$F$109:$F$242,$B31,วันทำงาน!$J$109:$J$242)</f>
        <v>0</v>
      </c>
      <c r="AG31" s="183">
        <f>IF((AND($W31&gt;=100%,$W31&lt;&gt;"")),เงื่อนไข!$F$8*Y31/$V31,0)</f>
        <v>0</v>
      </c>
      <c r="AH31" s="182">
        <f>SUM(วันทำงาน!AR31:AT31,วันทำงาน!AV31:AX31)</f>
        <v>0</v>
      </c>
      <c r="AI31" s="151"/>
      <c r="AJ31" s="151">
        <f>IF($W31="",0,IF($W31&gt;=100%,เงื่อนไข!$L$4,IF($W31&gt;=80%,เงื่อนไข!$K$4,IF($W31&gt;=50%,เงื่อนไข!$J$4,IF($W31&lt;50%,เงื่อนไข!$I$4)))))</f>
        <v>0</v>
      </c>
      <c r="AK31" s="180">
        <f t="shared" si="8"/>
        <v>0</v>
      </c>
      <c r="AL31" s="176">
        <f t="shared" si="9"/>
        <v>0</v>
      </c>
      <c r="AM31" s="176">
        <f>IF(AK31=0,0,AK31/$R31*เงื่อนไข!$B$4)</f>
        <v>0</v>
      </c>
      <c r="AN31" s="182">
        <f t="shared" si="10"/>
        <v>0</v>
      </c>
      <c r="AO31" s="176">
        <f>SUMIF(วันทำงาน!$F$109:$F$242,$B31,วันทำงาน!$K$109:$K$242)</f>
        <v>0</v>
      </c>
      <c r="AP31" s="183">
        <f>IF((AND($W31&gt;=100%,$W31&lt;&gt;"")),เงื่อนไข!$F$8*AH31/$V31,0)</f>
        <v>0</v>
      </c>
      <c r="AQ31" s="185">
        <f>วันทำงาน!AU31</f>
        <v>0</v>
      </c>
      <c r="AR31" s="151"/>
      <c r="AS31" s="151">
        <f>IF(W31="",0,IF($W31&gt;=100%,เงื่อนไข!$P$4,IF($W31&gt;=80%,เงื่อนไข!$O$4,IF($W31&gt;=50%,เงื่อนไข!$N$4,IF($W31&lt;50%,เงื่อนไข!$M$4)))))</f>
        <v>0</v>
      </c>
      <c r="AT31" s="180">
        <f t="shared" si="11"/>
        <v>0</v>
      </c>
      <c r="AU31" s="176">
        <f t="shared" si="12"/>
        <v>0</v>
      </c>
      <c r="AV31" s="176">
        <f>IF(AT31=0,0,AT31/$R31*เงื่อนไข!$B$4)</f>
        <v>0</v>
      </c>
      <c r="AW31" s="182">
        <f t="shared" si="13"/>
        <v>0</v>
      </c>
      <c r="AX31" s="176">
        <f>SUMIF(วันทำงาน!$F$109:$F$242,$B31,วันทำงาน!$L$109:$L$242)</f>
        <v>0</v>
      </c>
      <c r="AY31" s="183">
        <f>IF((AND($W31&gt;=100%,$W31&lt;&gt;"")),เงื่อนไข!$F$8*AQ31/$V31,0)</f>
        <v>0</v>
      </c>
    </row>
    <row r="32" spans="1:51" s="6" customFormat="1" x14ac:dyDescent="0.25">
      <c r="A32" s="125" t="str">
        <f>IF(วันทำงาน!A32&lt;&gt;"",วันทำงาน!A32,"")</f>
        <v/>
      </c>
      <c r="B32" s="125" t="str">
        <f>IF(วันทำงาน!B32&lt;&gt;"",วันทำงาน!B32,"")</f>
        <v/>
      </c>
      <c r="C32" s="125"/>
      <c r="D32" s="125" t="str">
        <f>IF(วันทำงาน!C32&lt;&gt;"",วันทำงาน!C32,"")</f>
        <v/>
      </c>
      <c r="E32" s="126" t="str">
        <f>IF(วันทำงาน!D32&lt;&gt;"",วันทำงาน!D32,"")</f>
        <v/>
      </c>
      <c r="F32" s="91" t="str">
        <f>IF(วันทำงาน!E32&lt;&gt;"",วันทำงาน!E32,"")</f>
        <v/>
      </c>
      <c r="G32" s="125" t="str">
        <f>IF(วันทำงาน!F32&lt;&gt;"",วันทำงาน!F32,"")</f>
        <v/>
      </c>
      <c r="H32" s="137" t="str">
        <f>IF(F32="Salesman",วันทำงาน!G32,"")</f>
        <v/>
      </c>
      <c r="I32" s="142" t="str">
        <f>IF($H32="","",AB32/$R32*(100%-เงื่อนไข!$B$4))</f>
        <v/>
      </c>
      <c r="J32" s="142" t="str">
        <f>IF($H32="","",AK32/$R32*(100%-เงื่อนไข!$B$4))</f>
        <v/>
      </c>
      <c r="K32" s="142" t="str">
        <f>IF($H32="","",AT32/$R32*(100%-เงื่อนไข!$B$4))</f>
        <v/>
      </c>
      <c r="L32" s="142" t="str">
        <f t="shared" si="14"/>
        <v/>
      </c>
      <c r="M32" s="143" t="str">
        <f>IF((OR(วันทำงาน!H32="",$F$1="")),"",IF(F32="Salesman",วันทำงาน!H32,""))</f>
        <v/>
      </c>
      <c r="N32" s="112">
        <f>IF($M32="",0,IF($X32="P",Y32*เงื่อนไข!$C$5,0))</f>
        <v>0</v>
      </c>
      <c r="O32" s="112">
        <f>IF($M32="",0,IF($X32="P",AH32*เงื่อนไข!$C$5,0))</f>
        <v>0</v>
      </c>
      <c r="P32" s="142">
        <f>IF($M32="",0,IF($X32="P",AQ32*เงื่อนไข!$C$5,0))</f>
        <v>0</v>
      </c>
      <c r="Q32" s="142">
        <f t="shared" si="15"/>
        <v>0</v>
      </c>
      <c r="R32" s="125" t="str">
        <f>IF($A32="","",IF(วันทำงาน!J32&lt;&gt;"",วันทำงาน!J32,""))</f>
        <v/>
      </c>
      <c r="S32" s="125" t="str">
        <f>IF($A32="","",IF(วันทำงาน!K32&lt;&gt;"",วันทำงาน!K32,""))</f>
        <v/>
      </c>
      <c r="T32" s="157" t="str">
        <f>IF($A32="","",IF(วันทำงาน!AZ32&lt;&gt;"",วันทำงาน!AZ32,""))</f>
        <v/>
      </c>
      <c r="U32" s="107" t="str">
        <f>IF(A32="","",เงื่อนไข!C$4)</f>
        <v/>
      </c>
      <c r="V32" s="107">
        <f t="shared" si="2"/>
        <v>0</v>
      </c>
      <c r="W32" s="106" t="str">
        <f t="shared" si="3"/>
        <v/>
      </c>
      <c r="X32" s="187" t="str">
        <f t="shared" si="4"/>
        <v/>
      </c>
      <c r="Y32" s="185">
        <f>วันทำงาน!AQ32</f>
        <v>0</v>
      </c>
      <c r="Z32" s="151"/>
      <c r="AA32" s="151">
        <f>IF($W32="",0,IF($W32&gt;=100%,เงื่อนไข!$H$4,IF($W32&gt;=80%,เงื่อนไข!$G$4,IF($W32&gt;=50%,เงื่อนไข!$F$4,IF($W32&lt;50%,เงื่อนไข!$E$4)))))</f>
        <v>0</v>
      </c>
      <c r="AB32" s="180">
        <f t="shared" si="5"/>
        <v>0</v>
      </c>
      <c r="AC32" s="142">
        <f t="shared" si="6"/>
        <v>0</v>
      </c>
      <c r="AD32" s="176">
        <f>IF(AB32=0,0,AB32/$R32*เงื่อนไข!$B$4)</f>
        <v>0</v>
      </c>
      <c r="AE32" s="182">
        <f t="shared" si="7"/>
        <v>0</v>
      </c>
      <c r="AF32" s="176">
        <f>SUMIF(วันทำงาน!$F$109:$F$242,$B32,วันทำงาน!$J$109:$J$242)</f>
        <v>0</v>
      </c>
      <c r="AG32" s="183">
        <f>IF((AND($W32&gt;=100%,$W32&lt;&gt;"")),เงื่อนไข!$F$8*Y32/$V32,0)</f>
        <v>0</v>
      </c>
      <c r="AH32" s="182">
        <f>SUM(วันทำงาน!AR32:AT32,วันทำงาน!AV32:AX32)</f>
        <v>0</v>
      </c>
      <c r="AI32" s="151"/>
      <c r="AJ32" s="151">
        <f>IF($W32="",0,IF($W32&gt;=100%,เงื่อนไข!$L$4,IF($W32&gt;=80%,เงื่อนไข!$K$4,IF($W32&gt;=50%,เงื่อนไข!$J$4,IF($W32&lt;50%,เงื่อนไข!$I$4)))))</f>
        <v>0</v>
      </c>
      <c r="AK32" s="180">
        <f t="shared" si="8"/>
        <v>0</v>
      </c>
      <c r="AL32" s="176">
        <f t="shared" si="9"/>
        <v>0</v>
      </c>
      <c r="AM32" s="176">
        <f>IF(AK32=0,0,AK32/$R32*เงื่อนไข!$B$4)</f>
        <v>0</v>
      </c>
      <c r="AN32" s="182">
        <f t="shared" si="10"/>
        <v>0</v>
      </c>
      <c r="AO32" s="176">
        <f>SUMIF(วันทำงาน!$F$109:$F$242,$B32,วันทำงาน!$K$109:$K$242)</f>
        <v>0</v>
      </c>
      <c r="AP32" s="183">
        <f>IF((AND($W32&gt;=100%,$W32&lt;&gt;"")),เงื่อนไข!$F$8*AH32/$V32,0)</f>
        <v>0</v>
      </c>
      <c r="AQ32" s="185">
        <f>วันทำงาน!AU32</f>
        <v>0</v>
      </c>
      <c r="AR32" s="151"/>
      <c r="AS32" s="151">
        <f>IF(W32="",0,IF($W32&gt;=100%,เงื่อนไข!$P$4,IF($W32&gt;=80%,เงื่อนไข!$O$4,IF($W32&gt;=50%,เงื่อนไข!$N$4,IF($W32&lt;50%,เงื่อนไข!$M$4)))))</f>
        <v>0</v>
      </c>
      <c r="AT32" s="180">
        <f t="shared" si="11"/>
        <v>0</v>
      </c>
      <c r="AU32" s="176">
        <f t="shared" si="12"/>
        <v>0</v>
      </c>
      <c r="AV32" s="176">
        <f>IF(AT32=0,0,AT32/$R32*เงื่อนไข!$B$4)</f>
        <v>0</v>
      </c>
      <c r="AW32" s="182">
        <f t="shared" si="13"/>
        <v>0</v>
      </c>
      <c r="AX32" s="176">
        <f>SUMIF(วันทำงาน!$F$109:$F$242,$B32,วันทำงาน!$L$109:$L$242)</f>
        <v>0</v>
      </c>
      <c r="AY32" s="183">
        <f>IF((AND($W32&gt;=100%,$W32&lt;&gt;"")),เงื่อนไข!$F$8*AQ32/$V32,0)</f>
        <v>0</v>
      </c>
    </row>
    <row r="33" spans="1:51" s="6" customFormat="1" x14ac:dyDescent="0.25">
      <c r="A33" s="125" t="str">
        <f>IF(วันทำงาน!A33&lt;&gt;"",วันทำงาน!A33,"")</f>
        <v/>
      </c>
      <c r="B33" s="125" t="str">
        <f>IF(วันทำงาน!B33&lt;&gt;"",วันทำงาน!B33,"")</f>
        <v/>
      </c>
      <c r="C33" s="125"/>
      <c r="D33" s="125" t="str">
        <f>IF(วันทำงาน!C33&lt;&gt;"",วันทำงาน!C33,"")</f>
        <v/>
      </c>
      <c r="E33" s="126" t="str">
        <f>IF(วันทำงาน!D33&lt;&gt;"",วันทำงาน!D33,"")</f>
        <v/>
      </c>
      <c r="F33" s="91" t="str">
        <f>IF(วันทำงาน!E33&lt;&gt;"",วันทำงาน!E33,"")</f>
        <v/>
      </c>
      <c r="G33" s="125" t="str">
        <f>IF(วันทำงาน!F33&lt;&gt;"",วันทำงาน!F33,"")</f>
        <v/>
      </c>
      <c r="H33" s="137" t="str">
        <f>IF(F33="Salesman",วันทำงาน!G33,"")</f>
        <v/>
      </c>
      <c r="I33" s="142" t="str">
        <f>IF($H33="","",AB33/$R33*(100%-เงื่อนไข!$B$4))</f>
        <v/>
      </c>
      <c r="J33" s="142" t="str">
        <f>IF($H33="","",AK33/$R33*(100%-เงื่อนไข!$B$4))</f>
        <v/>
      </c>
      <c r="K33" s="142" t="str">
        <f>IF($H33="","",AT33/$R33*(100%-เงื่อนไข!$B$4))</f>
        <v/>
      </c>
      <c r="L33" s="142" t="str">
        <f t="shared" si="14"/>
        <v/>
      </c>
      <c r="M33" s="143" t="str">
        <f>IF((OR(วันทำงาน!H33="",$F$1="")),"",IF(F33="Salesman",วันทำงาน!H33,""))</f>
        <v/>
      </c>
      <c r="N33" s="112">
        <f>IF($M33="",0,IF($X33="P",Y33*เงื่อนไข!$C$5,0))</f>
        <v>0</v>
      </c>
      <c r="O33" s="112">
        <f>IF($M33="",0,IF($X33="P",AH33*เงื่อนไข!$C$5,0))</f>
        <v>0</v>
      </c>
      <c r="P33" s="142">
        <f>IF($M33="",0,IF($X33="P",AQ33*เงื่อนไข!$C$5,0))</f>
        <v>0</v>
      </c>
      <c r="Q33" s="142">
        <f t="shared" si="15"/>
        <v>0</v>
      </c>
      <c r="R33" s="125" t="str">
        <f>IF($A33="","",IF(วันทำงาน!J33&lt;&gt;"",วันทำงาน!J33,""))</f>
        <v/>
      </c>
      <c r="S33" s="125" t="str">
        <f>IF($A33="","",IF(วันทำงาน!K33&lt;&gt;"",วันทำงาน!K33,""))</f>
        <v/>
      </c>
      <c r="T33" s="157" t="str">
        <f>IF($A33="","",IF(วันทำงาน!AZ33&lt;&gt;"",วันทำงาน!AZ33,""))</f>
        <v/>
      </c>
      <c r="U33" s="107" t="str">
        <f>IF(A33="","",เงื่อนไข!C$4)</f>
        <v/>
      </c>
      <c r="V33" s="107">
        <f t="shared" si="2"/>
        <v>0</v>
      </c>
      <c r="W33" s="106" t="str">
        <f t="shared" si="3"/>
        <v/>
      </c>
      <c r="X33" s="187" t="str">
        <f t="shared" si="4"/>
        <v/>
      </c>
      <c r="Y33" s="185">
        <f>วันทำงาน!AQ33</f>
        <v>0</v>
      </c>
      <c r="Z33" s="151"/>
      <c r="AA33" s="151">
        <f>IF($W33="",0,IF($W33&gt;=100%,เงื่อนไข!$H$4,IF($W33&gt;=80%,เงื่อนไข!$G$4,IF($W33&gt;=50%,เงื่อนไข!$F$4,IF($W33&lt;50%,เงื่อนไข!$E$4)))))</f>
        <v>0</v>
      </c>
      <c r="AB33" s="180">
        <f t="shared" si="5"/>
        <v>0</v>
      </c>
      <c r="AC33" s="142">
        <f t="shared" si="6"/>
        <v>0</v>
      </c>
      <c r="AD33" s="176">
        <f>IF(AB33=0,0,AB33/$R33*เงื่อนไข!$B$4)</f>
        <v>0</v>
      </c>
      <c r="AE33" s="182">
        <f t="shared" si="7"/>
        <v>0</v>
      </c>
      <c r="AF33" s="176">
        <f>SUMIF(วันทำงาน!$F$109:$F$242,$B33,วันทำงาน!$J$109:$J$242)</f>
        <v>0</v>
      </c>
      <c r="AG33" s="183">
        <f>IF((AND($W33&gt;=100%,$W33&lt;&gt;"")),เงื่อนไข!$F$8*Y33/$V33,0)</f>
        <v>0</v>
      </c>
      <c r="AH33" s="182">
        <f>SUM(วันทำงาน!AR33:AT33,วันทำงาน!AV33:AX33)</f>
        <v>0</v>
      </c>
      <c r="AI33" s="151"/>
      <c r="AJ33" s="151">
        <f>IF($W33="",0,IF($W33&gt;=100%,เงื่อนไข!$L$4,IF($W33&gt;=80%,เงื่อนไข!$K$4,IF($W33&gt;=50%,เงื่อนไข!$J$4,IF($W33&lt;50%,เงื่อนไข!$I$4)))))</f>
        <v>0</v>
      </c>
      <c r="AK33" s="180">
        <f t="shared" si="8"/>
        <v>0</v>
      </c>
      <c r="AL33" s="176">
        <f t="shared" si="9"/>
        <v>0</v>
      </c>
      <c r="AM33" s="176">
        <f>IF(AK33=0,0,AK33/$R33*เงื่อนไข!$B$4)</f>
        <v>0</v>
      </c>
      <c r="AN33" s="182">
        <f t="shared" si="10"/>
        <v>0</v>
      </c>
      <c r="AO33" s="176">
        <f>SUMIF(วันทำงาน!$F$109:$F$242,$B33,วันทำงาน!$K$109:$K$242)</f>
        <v>0</v>
      </c>
      <c r="AP33" s="183">
        <f>IF((AND($W33&gt;=100%,$W33&lt;&gt;"")),เงื่อนไข!$F$8*AH33/$V33,0)</f>
        <v>0</v>
      </c>
      <c r="AQ33" s="185">
        <f>วันทำงาน!AU33</f>
        <v>0</v>
      </c>
      <c r="AR33" s="151"/>
      <c r="AS33" s="151">
        <f>IF(W33="",0,IF($W33&gt;=100%,เงื่อนไข!$P$4,IF($W33&gt;=80%,เงื่อนไข!$O$4,IF($W33&gt;=50%,เงื่อนไข!$N$4,IF($W33&lt;50%,เงื่อนไข!$M$4)))))</f>
        <v>0</v>
      </c>
      <c r="AT33" s="180">
        <f t="shared" si="11"/>
        <v>0</v>
      </c>
      <c r="AU33" s="176">
        <f t="shared" si="12"/>
        <v>0</v>
      </c>
      <c r="AV33" s="176">
        <f>IF(AT33=0,0,AT33/$R33*เงื่อนไข!$B$4)</f>
        <v>0</v>
      </c>
      <c r="AW33" s="182">
        <f t="shared" si="13"/>
        <v>0</v>
      </c>
      <c r="AX33" s="176">
        <f>SUMIF(วันทำงาน!$F$109:$F$242,$B33,วันทำงาน!$L$109:$L$242)</f>
        <v>0</v>
      </c>
      <c r="AY33" s="183">
        <f>IF((AND($W33&gt;=100%,$W33&lt;&gt;"")),เงื่อนไข!$F$8*AQ33/$V33,0)</f>
        <v>0</v>
      </c>
    </row>
    <row r="34" spans="1:51" s="6" customFormat="1" x14ac:dyDescent="0.25">
      <c r="A34" s="125" t="str">
        <f>IF(วันทำงาน!A34&lt;&gt;"",วันทำงาน!A34,"")</f>
        <v/>
      </c>
      <c r="B34" s="125" t="str">
        <f>IF(วันทำงาน!B34&lt;&gt;"",วันทำงาน!B34,"")</f>
        <v/>
      </c>
      <c r="C34" s="125"/>
      <c r="D34" s="125" t="str">
        <f>IF(วันทำงาน!C34&lt;&gt;"",วันทำงาน!C34,"")</f>
        <v/>
      </c>
      <c r="E34" s="126" t="str">
        <f>IF(วันทำงาน!D34&lt;&gt;"",วันทำงาน!D34,"")</f>
        <v/>
      </c>
      <c r="F34" s="91" t="str">
        <f>IF(วันทำงาน!E34&lt;&gt;"",วันทำงาน!E34,"")</f>
        <v/>
      </c>
      <c r="G34" s="125" t="str">
        <f>IF(วันทำงาน!F34&lt;&gt;"",วันทำงาน!F34,"")</f>
        <v/>
      </c>
      <c r="H34" s="137" t="str">
        <f>IF(F34="Salesman",วันทำงาน!G34,"")</f>
        <v/>
      </c>
      <c r="I34" s="142" t="str">
        <f>IF($H34="","",AB34/$R34*(100%-เงื่อนไข!$B$4))</f>
        <v/>
      </c>
      <c r="J34" s="142" t="str">
        <f>IF($H34="","",AK34/$R34*(100%-เงื่อนไข!$B$4))</f>
        <v/>
      </c>
      <c r="K34" s="142" t="str">
        <f>IF($H34="","",AT34/$R34*(100%-เงื่อนไข!$B$4))</f>
        <v/>
      </c>
      <c r="L34" s="142" t="str">
        <f t="shared" si="14"/>
        <v/>
      </c>
      <c r="M34" s="143" t="str">
        <f>IF((OR(วันทำงาน!H34="",$F$1="")),"",IF(F34="Salesman",วันทำงาน!H34,""))</f>
        <v/>
      </c>
      <c r="N34" s="112">
        <f>IF($M34="",0,IF($X34="P",Y34*เงื่อนไข!$C$5,0))</f>
        <v>0</v>
      </c>
      <c r="O34" s="112">
        <f>IF($M34="",0,IF($X34="P",AH34*เงื่อนไข!$C$5,0))</f>
        <v>0</v>
      </c>
      <c r="P34" s="142">
        <f>IF($M34="",0,IF($X34="P",AQ34*เงื่อนไข!$C$5,0))</f>
        <v>0</v>
      </c>
      <c r="Q34" s="142">
        <f t="shared" si="15"/>
        <v>0</v>
      </c>
      <c r="R34" s="125" t="str">
        <f>IF($A34="","",IF(วันทำงาน!J34&lt;&gt;"",วันทำงาน!J34,""))</f>
        <v/>
      </c>
      <c r="S34" s="125" t="str">
        <f>IF($A34="","",IF(วันทำงาน!K34&lt;&gt;"",วันทำงาน!K34,""))</f>
        <v/>
      </c>
      <c r="T34" s="157" t="str">
        <f>IF($A34="","",IF(วันทำงาน!AZ34&lt;&gt;"",วันทำงาน!AZ34,""))</f>
        <v/>
      </c>
      <c r="U34" s="107" t="str">
        <f>IF(A34="","",เงื่อนไข!C$4)</f>
        <v/>
      </c>
      <c r="V34" s="107">
        <f t="shared" si="2"/>
        <v>0</v>
      </c>
      <c r="W34" s="106" t="str">
        <f t="shared" si="3"/>
        <v/>
      </c>
      <c r="X34" s="187" t="str">
        <f t="shared" si="4"/>
        <v/>
      </c>
      <c r="Y34" s="185">
        <f>วันทำงาน!AQ34</f>
        <v>0</v>
      </c>
      <c r="Z34" s="151"/>
      <c r="AA34" s="151">
        <f>IF($W34="",0,IF($W34&gt;=100%,เงื่อนไข!$H$4,IF($W34&gt;=80%,เงื่อนไข!$G$4,IF($W34&gt;=50%,เงื่อนไข!$F$4,IF($W34&lt;50%,เงื่อนไข!$E$4)))))</f>
        <v>0</v>
      </c>
      <c r="AB34" s="180">
        <f t="shared" si="5"/>
        <v>0</v>
      </c>
      <c r="AC34" s="142">
        <f t="shared" si="6"/>
        <v>0</v>
      </c>
      <c r="AD34" s="176">
        <f>IF(AB34=0,0,AB34/$R34*เงื่อนไข!$B$4)</f>
        <v>0</v>
      </c>
      <c r="AE34" s="182">
        <f t="shared" si="7"/>
        <v>0</v>
      </c>
      <c r="AF34" s="176">
        <f>SUMIF(วันทำงาน!$F$109:$F$242,$B34,วันทำงาน!$J$109:$J$242)</f>
        <v>0</v>
      </c>
      <c r="AG34" s="183">
        <f>IF((AND($W34&gt;=100%,$W34&lt;&gt;"")),เงื่อนไข!$F$8*Y34/$V34,0)</f>
        <v>0</v>
      </c>
      <c r="AH34" s="182">
        <f>SUM(วันทำงาน!AR34:AT34,วันทำงาน!AV34:AX34)</f>
        <v>0</v>
      </c>
      <c r="AI34" s="151"/>
      <c r="AJ34" s="151">
        <f>IF($W34="",0,IF($W34&gt;=100%,เงื่อนไข!$L$4,IF($W34&gt;=80%,เงื่อนไข!$K$4,IF($W34&gt;=50%,เงื่อนไข!$J$4,IF($W34&lt;50%,เงื่อนไข!$I$4)))))</f>
        <v>0</v>
      </c>
      <c r="AK34" s="180">
        <f t="shared" si="8"/>
        <v>0</v>
      </c>
      <c r="AL34" s="176">
        <f t="shared" si="9"/>
        <v>0</v>
      </c>
      <c r="AM34" s="176">
        <f>IF(AK34=0,0,AK34/$R34*เงื่อนไข!$B$4)</f>
        <v>0</v>
      </c>
      <c r="AN34" s="182">
        <f t="shared" si="10"/>
        <v>0</v>
      </c>
      <c r="AO34" s="176">
        <f>SUMIF(วันทำงาน!$F$109:$F$242,$B34,วันทำงาน!$K$109:$K$242)</f>
        <v>0</v>
      </c>
      <c r="AP34" s="183">
        <f>IF((AND($W34&gt;=100%,$W34&lt;&gt;"")),เงื่อนไข!$F$8*AH34/$V34,0)</f>
        <v>0</v>
      </c>
      <c r="AQ34" s="185">
        <f>วันทำงาน!AU34</f>
        <v>0</v>
      </c>
      <c r="AR34" s="151"/>
      <c r="AS34" s="151">
        <f>IF(W34="",0,IF($W34&gt;=100%,เงื่อนไข!$P$4,IF($W34&gt;=80%,เงื่อนไข!$O$4,IF($W34&gt;=50%,เงื่อนไข!$N$4,IF($W34&lt;50%,เงื่อนไข!$M$4)))))</f>
        <v>0</v>
      </c>
      <c r="AT34" s="180">
        <f t="shared" si="11"/>
        <v>0</v>
      </c>
      <c r="AU34" s="176">
        <f t="shared" si="12"/>
        <v>0</v>
      </c>
      <c r="AV34" s="176">
        <f>IF(AT34=0,0,AT34/$R34*เงื่อนไข!$B$4)</f>
        <v>0</v>
      </c>
      <c r="AW34" s="182">
        <f t="shared" si="13"/>
        <v>0</v>
      </c>
      <c r="AX34" s="176">
        <f>SUMIF(วันทำงาน!$F$109:$F$242,$B34,วันทำงาน!$L$109:$L$242)</f>
        <v>0</v>
      </c>
      <c r="AY34" s="183">
        <f>IF((AND($W34&gt;=100%,$W34&lt;&gt;"")),เงื่อนไข!$F$8*AQ34/$V34,0)</f>
        <v>0</v>
      </c>
    </row>
    <row r="35" spans="1:51" s="6" customFormat="1" x14ac:dyDescent="0.25">
      <c r="A35" s="125" t="str">
        <f>IF(วันทำงาน!A35&lt;&gt;"",วันทำงาน!A35,"")</f>
        <v/>
      </c>
      <c r="B35" s="125" t="str">
        <f>IF(วันทำงาน!B35&lt;&gt;"",วันทำงาน!B35,"")</f>
        <v/>
      </c>
      <c r="C35" s="125"/>
      <c r="D35" s="125" t="str">
        <f>IF(วันทำงาน!C35&lt;&gt;"",วันทำงาน!C35,"")</f>
        <v/>
      </c>
      <c r="E35" s="126" t="str">
        <f>IF(วันทำงาน!D35&lt;&gt;"",วันทำงาน!D35,"")</f>
        <v/>
      </c>
      <c r="F35" s="91" t="str">
        <f>IF(วันทำงาน!E35&lt;&gt;"",วันทำงาน!E35,"")</f>
        <v/>
      </c>
      <c r="G35" s="125" t="str">
        <f>IF(วันทำงาน!F35&lt;&gt;"",วันทำงาน!F35,"")</f>
        <v/>
      </c>
      <c r="H35" s="137" t="str">
        <f>IF(F35="Salesman",วันทำงาน!G35,"")</f>
        <v/>
      </c>
      <c r="I35" s="142" t="str">
        <f>IF($H35="","",AB35/$R35*(100%-เงื่อนไข!$B$4))</f>
        <v/>
      </c>
      <c r="J35" s="142" t="str">
        <f>IF($H35="","",AK35/$R35*(100%-เงื่อนไข!$B$4))</f>
        <v/>
      </c>
      <c r="K35" s="142" t="str">
        <f>IF($H35="","",AT35/$R35*(100%-เงื่อนไข!$B$4))</f>
        <v/>
      </c>
      <c r="L35" s="142" t="str">
        <f t="shared" si="14"/>
        <v/>
      </c>
      <c r="M35" s="143" t="str">
        <f>IF((OR(วันทำงาน!H35="",$F$1="")),"",IF(F35="Salesman",วันทำงาน!H35,""))</f>
        <v/>
      </c>
      <c r="N35" s="112">
        <f>IF($M35="",0,IF($X35="P",Y35*เงื่อนไข!$C$5,0))</f>
        <v>0</v>
      </c>
      <c r="O35" s="112">
        <f>IF($M35="",0,IF($X35="P",AH35*เงื่อนไข!$C$5,0))</f>
        <v>0</v>
      </c>
      <c r="P35" s="142">
        <f>IF($M35="",0,IF($X35="P",AQ35*เงื่อนไข!$C$5,0))</f>
        <v>0</v>
      </c>
      <c r="Q35" s="142">
        <f t="shared" si="15"/>
        <v>0</v>
      </c>
      <c r="R35" s="125" t="str">
        <f>IF($A35="","",IF(วันทำงาน!J35&lt;&gt;"",วันทำงาน!J35,""))</f>
        <v/>
      </c>
      <c r="S35" s="125" t="str">
        <f>IF($A35="","",IF(วันทำงาน!K35&lt;&gt;"",วันทำงาน!K35,""))</f>
        <v/>
      </c>
      <c r="T35" s="157" t="str">
        <f>IF($A35="","",IF(วันทำงาน!AZ35&lt;&gt;"",วันทำงาน!AZ35,""))</f>
        <v/>
      </c>
      <c r="U35" s="107" t="str">
        <f>IF(A35="","",เงื่อนไข!C$4)</f>
        <v/>
      </c>
      <c r="V35" s="107">
        <f t="shared" si="2"/>
        <v>0</v>
      </c>
      <c r="W35" s="106" t="str">
        <f t="shared" si="3"/>
        <v/>
      </c>
      <c r="X35" s="187" t="str">
        <f t="shared" si="4"/>
        <v/>
      </c>
      <c r="Y35" s="185">
        <f>วันทำงาน!AQ35</f>
        <v>0</v>
      </c>
      <c r="Z35" s="151"/>
      <c r="AA35" s="151">
        <f>IF($W35="",0,IF($W35&gt;=100%,เงื่อนไข!$H$4,IF($W35&gt;=80%,เงื่อนไข!$G$4,IF($W35&gt;=50%,เงื่อนไข!$F$4,IF($W35&lt;50%,เงื่อนไข!$E$4)))))</f>
        <v>0</v>
      </c>
      <c r="AB35" s="180">
        <f t="shared" si="5"/>
        <v>0</v>
      </c>
      <c r="AC35" s="142">
        <f t="shared" si="6"/>
        <v>0</v>
      </c>
      <c r="AD35" s="176">
        <f>IF(AB35=0,0,AB35/$R35*เงื่อนไข!$B$4)</f>
        <v>0</v>
      </c>
      <c r="AE35" s="182">
        <f t="shared" si="7"/>
        <v>0</v>
      </c>
      <c r="AF35" s="176">
        <f>SUMIF(วันทำงาน!$F$109:$F$242,$B35,วันทำงาน!$J$109:$J$242)</f>
        <v>0</v>
      </c>
      <c r="AG35" s="183">
        <f>IF((AND($W35&gt;=100%,$W35&lt;&gt;"")),เงื่อนไข!$F$8*Y35/$V35,0)</f>
        <v>0</v>
      </c>
      <c r="AH35" s="182">
        <f>SUM(วันทำงาน!AR35:AT35,วันทำงาน!AV35:AX35)</f>
        <v>0</v>
      </c>
      <c r="AI35" s="151"/>
      <c r="AJ35" s="151">
        <f>IF($W35="",0,IF($W35&gt;=100%,เงื่อนไข!$L$4,IF($W35&gt;=80%,เงื่อนไข!$K$4,IF($W35&gt;=50%,เงื่อนไข!$J$4,IF($W35&lt;50%,เงื่อนไข!$I$4)))))</f>
        <v>0</v>
      </c>
      <c r="AK35" s="180">
        <f t="shared" si="8"/>
        <v>0</v>
      </c>
      <c r="AL35" s="176">
        <f t="shared" si="9"/>
        <v>0</v>
      </c>
      <c r="AM35" s="176">
        <f>IF(AK35=0,0,AK35/$R35*เงื่อนไข!$B$4)</f>
        <v>0</v>
      </c>
      <c r="AN35" s="182">
        <f t="shared" si="10"/>
        <v>0</v>
      </c>
      <c r="AO35" s="176">
        <f>SUMIF(วันทำงาน!$F$109:$F$242,$B35,วันทำงาน!$K$109:$K$242)</f>
        <v>0</v>
      </c>
      <c r="AP35" s="183">
        <f>IF((AND($W35&gt;=100%,$W35&lt;&gt;"")),เงื่อนไข!$F$8*AH35/$V35,0)</f>
        <v>0</v>
      </c>
      <c r="AQ35" s="185">
        <f>วันทำงาน!AU35</f>
        <v>0</v>
      </c>
      <c r="AR35" s="151"/>
      <c r="AS35" s="151">
        <f>IF(W35="",0,IF($W35&gt;=100%,เงื่อนไข!$P$4,IF($W35&gt;=80%,เงื่อนไข!$O$4,IF($W35&gt;=50%,เงื่อนไข!$N$4,IF($W35&lt;50%,เงื่อนไข!$M$4)))))</f>
        <v>0</v>
      </c>
      <c r="AT35" s="180">
        <f t="shared" si="11"/>
        <v>0</v>
      </c>
      <c r="AU35" s="176">
        <f t="shared" si="12"/>
        <v>0</v>
      </c>
      <c r="AV35" s="176">
        <f>IF(AT35=0,0,AT35/$R35*เงื่อนไข!$B$4)</f>
        <v>0</v>
      </c>
      <c r="AW35" s="182">
        <f t="shared" si="13"/>
        <v>0</v>
      </c>
      <c r="AX35" s="176">
        <f>SUMIF(วันทำงาน!$F$109:$F$242,$B35,วันทำงาน!$L$109:$L$242)</f>
        <v>0</v>
      </c>
      <c r="AY35" s="183">
        <f>IF((AND($W35&gt;=100%,$W35&lt;&gt;"")),เงื่อนไข!$F$8*AQ35/$V35,0)</f>
        <v>0</v>
      </c>
    </row>
    <row r="36" spans="1:51" s="6" customFormat="1" x14ac:dyDescent="0.25">
      <c r="A36" s="125" t="str">
        <f>IF(วันทำงาน!A36&lt;&gt;"",วันทำงาน!A36,"")</f>
        <v/>
      </c>
      <c r="B36" s="125" t="str">
        <f>IF(วันทำงาน!B36&lt;&gt;"",วันทำงาน!B36,"")</f>
        <v/>
      </c>
      <c r="C36" s="125"/>
      <c r="D36" s="125" t="str">
        <f>IF(วันทำงาน!C36&lt;&gt;"",วันทำงาน!C36,"")</f>
        <v/>
      </c>
      <c r="E36" s="126" t="str">
        <f>IF(วันทำงาน!D36&lt;&gt;"",วันทำงาน!D36,"")</f>
        <v/>
      </c>
      <c r="F36" s="91" t="str">
        <f>IF(วันทำงาน!E36&lt;&gt;"",วันทำงาน!E36,"")</f>
        <v/>
      </c>
      <c r="G36" s="125" t="str">
        <f>IF(วันทำงาน!F36&lt;&gt;"",วันทำงาน!F36,"")</f>
        <v/>
      </c>
      <c r="H36" s="137" t="str">
        <f>IF(F36="Salesman",วันทำงาน!G36,"")</f>
        <v/>
      </c>
      <c r="I36" s="142" t="str">
        <f>IF($H36="","",AB36/$R36*(100%-เงื่อนไข!$B$4))</f>
        <v/>
      </c>
      <c r="J36" s="142" t="str">
        <f>IF($H36="","",AK36/$R36*(100%-เงื่อนไข!$B$4))</f>
        <v/>
      </c>
      <c r="K36" s="142" t="str">
        <f>IF($H36="","",AT36/$R36*(100%-เงื่อนไข!$B$4))</f>
        <v/>
      </c>
      <c r="L36" s="142" t="str">
        <f t="shared" si="14"/>
        <v/>
      </c>
      <c r="M36" s="143" t="str">
        <f>IF((OR(วันทำงาน!H36="",$F$1="")),"",IF(F36="Salesman",วันทำงาน!H36,""))</f>
        <v/>
      </c>
      <c r="N36" s="112">
        <f>IF($M36="",0,IF($X36="P",Y36*เงื่อนไข!$C$5,0))</f>
        <v>0</v>
      </c>
      <c r="O36" s="112">
        <f>IF($M36="",0,IF($X36="P",AH36*เงื่อนไข!$C$5,0))</f>
        <v>0</v>
      </c>
      <c r="P36" s="142">
        <f>IF($M36="",0,IF($X36="P",AQ36*เงื่อนไข!$C$5,0))</f>
        <v>0</v>
      </c>
      <c r="Q36" s="142">
        <f t="shared" si="15"/>
        <v>0</v>
      </c>
      <c r="R36" s="125" t="str">
        <f>IF($A36="","",IF(วันทำงาน!J36&lt;&gt;"",วันทำงาน!J36,""))</f>
        <v/>
      </c>
      <c r="S36" s="125" t="str">
        <f>IF($A36="","",IF(วันทำงาน!K36&lt;&gt;"",วันทำงาน!K36,""))</f>
        <v/>
      </c>
      <c r="T36" s="157" t="str">
        <f>IF($A36="","",IF(วันทำงาน!AZ36&lt;&gt;"",วันทำงาน!AZ36,""))</f>
        <v/>
      </c>
      <c r="U36" s="107" t="str">
        <f>IF(A36="","",เงื่อนไข!C$4)</f>
        <v/>
      </c>
      <c r="V36" s="107">
        <f t="shared" si="2"/>
        <v>0</v>
      </c>
      <c r="W36" s="106" t="str">
        <f t="shared" si="3"/>
        <v/>
      </c>
      <c r="X36" s="187" t="str">
        <f t="shared" si="4"/>
        <v/>
      </c>
      <c r="Y36" s="185">
        <f>วันทำงาน!AQ36</f>
        <v>0</v>
      </c>
      <c r="Z36" s="151"/>
      <c r="AA36" s="151">
        <f>IF($W36="",0,IF($W36&gt;=100%,เงื่อนไข!$H$4,IF($W36&gt;=80%,เงื่อนไข!$G$4,IF($W36&gt;=50%,เงื่อนไข!$F$4,IF($W36&lt;50%,เงื่อนไข!$E$4)))))</f>
        <v>0</v>
      </c>
      <c r="AB36" s="180">
        <f t="shared" si="5"/>
        <v>0</v>
      </c>
      <c r="AC36" s="142">
        <f t="shared" si="6"/>
        <v>0</v>
      </c>
      <c r="AD36" s="176">
        <f>IF(AB36=0,0,AB36/$R36*เงื่อนไข!$B$4)</f>
        <v>0</v>
      </c>
      <c r="AE36" s="182">
        <f t="shared" si="7"/>
        <v>0</v>
      </c>
      <c r="AF36" s="176">
        <f>SUMIF(วันทำงาน!$F$109:$F$242,$B36,วันทำงาน!$J$109:$J$242)</f>
        <v>0</v>
      </c>
      <c r="AG36" s="183">
        <f>IF((AND($W36&gt;=100%,$W36&lt;&gt;"")),เงื่อนไข!$F$8*Y36/$V36,0)</f>
        <v>0</v>
      </c>
      <c r="AH36" s="182">
        <f>SUM(วันทำงาน!AR36:AT36,วันทำงาน!AV36:AX36)</f>
        <v>0</v>
      </c>
      <c r="AI36" s="151"/>
      <c r="AJ36" s="151">
        <f>IF($W36="",0,IF($W36&gt;=100%,เงื่อนไข!$L$4,IF($W36&gt;=80%,เงื่อนไข!$K$4,IF($W36&gt;=50%,เงื่อนไข!$J$4,IF($W36&lt;50%,เงื่อนไข!$I$4)))))</f>
        <v>0</v>
      </c>
      <c r="AK36" s="180">
        <f t="shared" si="8"/>
        <v>0</v>
      </c>
      <c r="AL36" s="176">
        <f t="shared" si="9"/>
        <v>0</v>
      </c>
      <c r="AM36" s="176">
        <f>IF(AK36=0,0,AK36/$R36*เงื่อนไข!$B$4)</f>
        <v>0</v>
      </c>
      <c r="AN36" s="182">
        <f t="shared" si="10"/>
        <v>0</v>
      </c>
      <c r="AO36" s="176">
        <f>SUMIF(วันทำงาน!$F$109:$F$242,$B36,วันทำงาน!$K$109:$K$242)</f>
        <v>0</v>
      </c>
      <c r="AP36" s="183">
        <f>IF((AND($W36&gt;=100%,$W36&lt;&gt;"")),เงื่อนไข!$F$8*AH36/$V36,0)</f>
        <v>0</v>
      </c>
      <c r="AQ36" s="185">
        <f>วันทำงาน!AU36</f>
        <v>0</v>
      </c>
      <c r="AR36" s="151"/>
      <c r="AS36" s="151">
        <f>IF(W36="",0,IF($W36&gt;=100%,เงื่อนไข!$P$4,IF($W36&gt;=80%,เงื่อนไข!$O$4,IF($W36&gt;=50%,เงื่อนไข!$N$4,IF($W36&lt;50%,เงื่อนไข!$M$4)))))</f>
        <v>0</v>
      </c>
      <c r="AT36" s="180">
        <f t="shared" si="11"/>
        <v>0</v>
      </c>
      <c r="AU36" s="176">
        <f t="shared" si="12"/>
        <v>0</v>
      </c>
      <c r="AV36" s="176">
        <f>IF(AT36=0,0,AT36/$R36*เงื่อนไข!$B$4)</f>
        <v>0</v>
      </c>
      <c r="AW36" s="182">
        <f t="shared" si="13"/>
        <v>0</v>
      </c>
      <c r="AX36" s="176">
        <f>SUMIF(วันทำงาน!$F$109:$F$242,$B36,วันทำงาน!$L$109:$L$242)</f>
        <v>0</v>
      </c>
      <c r="AY36" s="183">
        <f>IF((AND($W36&gt;=100%,$W36&lt;&gt;"")),เงื่อนไข!$F$8*AQ36/$V36,0)</f>
        <v>0</v>
      </c>
    </row>
    <row r="37" spans="1:51" s="6" customFormat="1" x14ac:dyDescent="0.25">
      <c r="A37" s="125" t="str">
        <f>IF(วันทำงาน!A37&lt;&gt;"",วันทำงาน!A37,"")</f>
        <v/>
      </c>
      <c r="B37" s="125" t="str">
        <f>IF(วันทำงาน!B37&lt;&gt;"",วันทำงาน!B37,"")</f>
        <v/>
      </c>
      <c r="C37" s="125"/>
      <c r="D37" s="125" t="str">
        <f>IF(วันทำงาน!C37&lt;&gt;"",วันทำงาน!C37,"")</f>
        <v/>
      </c>
      <c r="E37" s="126" t="str">
        <f>IF(วันทำงาน!D37&lt;&gt;"",วันทำงาน!D37,"")</f>
        <v/>
      </c>
      <c r="F37" s="91" t="str">
        <f>IF(วันทำงาน!E37&lt;&gt;"",วันทำงาน!E37,"")</f>
        <v/>
      </c>
      <c r="G37" s="125" t="str">
        <f>IF(วันทำงาน!F37&lt;&gt;"",วันทำงาน!F37,"")</f>
        <v/>
      </c>
      <c r="H37" s="137" t="str">
        <f>IF(F37="Salesman",วันทำงาน!G37,"")</f>
        <v/>
      </c>
      <c r="I37" s="142" t="str">
        <f>IF($H37="","",AB37/$R37*(100%-เงื่อนไข!$B$4))</f>
        <v/>
      </c>
      <c r="J37" s="142" t="str">
        <f>IF($H37="","",AK37/$R37*(100%-เงื่อนไข!$B$4))</f>
        <v/>
      </c>
      <c r="K37" s="142" t="str">
        <f>IF($H37="","",AT37/$R37*(100%-เงื่อนไข!$B$4))</f>
        <v/>
      </c>
      <c r="L37" s="142" t="str">
        <f t="shared" si="14"/>
        <v/>
      </c>
      <c r="M37" s="143" t="str">
        <f>IF((OR(วันทำงาน!H37="",$F$1="")),"",IF(F37="Salesman",วันทำงาน!H37,""))</f>
        <v/>
      </c>
      <c r="N37" s="112">
        <f>IF($M37="",0,IF($X37="P",Y37*เงื่อนไข!$C$5,0))</f>
        <v>0</v>
      </c>
      <c r="O37" s="112">
        <f>IF($M37="",0,IF($X37="P",AH37*เงื่อนไข!$C$5,0))</f>
        <v>0</v>
      </c>
      <c r="P37" s="142">
        <f>IF($M37="",0,IF($X37="P",AQ37*เงื่อนไข!$C$5,0))</f>
        <v>0</v>
      </c>
      <c r="Q37" s="142">
        <f t="shared" si="15"/>
        <v>0</v>
      </c>
      <c r="R37" s="125" t="str">
        <f>IF($A37="","",IF(วันทำงาน!J37&lt;&gt;"",วันทำงาน!J37,""))</f>
        <v/>
      </c>
      <c r="S37" s="125" t="str">
        <f>IF($A37="","",IF(วันทำงาน!K37&lt;&gt;"",วันทำงาน!K37,""))</f>
        <v/>
      </c>
      <c r="T37" s="157" t="str">
        <f>IF($A37="","",IF(วันทำงาน!AZ37&lt;&gt;"",วันทำงาน!AZ37,""))</f>
        <v/>
      </c>
      <c r="U37" s="107" t="str">
        <f>IF(A37="","",เงื่อนไข!C$4)</f>
        <v/>
      </c>
      <c r="V37" s="107">
        <f t="shared" si="2"/>
        <v>0</v>
      </c>
      <c r="W37" s="106" t="str">
        <f t="shared" si="3"/>
        <v/>
      </c>
      <c r="X37" s="187" t="str">
        <f t="shared" si="4"/>
        <v/>
      </c>
      <c r="Y37" s="185">
        <f>วันทำงาน!AQ37</f>
        <v>0</v>
      </c>
      <c r="Z37" s="151"/>
      <c r="AA37" s="151">
        <f>IF($W37="",0,IF($W37&gt;=100%,เงื่อนไข!$H$4,IF($W37&gt;=80%,เงื่อนไข!$G$4,IF($W37&gt;=50%,เงื่อนไข!$F$4,IF($W37&lt;50%,เงื่อนไข!$E$4)))))</f>
        <v>0</v>
      </c>
      <c r="AB37" s="180">
        <f t="shared" si="5"/>
        <v>0</v>
      </c>
      <c r="AC37" s="142">
        <f t="shared" si="6"/>
        <v>0</v>
      </c>
      <c r="AD37" s="176">
        <f>IF(AB37=0,0,AB37/$R37*เงื่อนไข!$B$4)</f>
        <v>0</v>
      </c>
      <c r="AE37" s="182">
        <f t="shared" si="7"/>
        <v>0</v>
      </c>
      <c r="AF37" s="176">
        <f>SUMIF(วันทำงาน!$F$109:$F$242,$B37,วันทำงาน!$J$109:$J$242)</f>
        <v>0</v>
      </c>
      <c r="AG37" s="183">
        <f>IF((AND($W37&gt;=100%,$W37&lt;&gt;"")),เงื่อนไข!$F$8*Y37/$V37,0)</f>
        <v>0</v>
      </c>
      <c r="AH37" s="182">
        <f>SUM(วันทำงาน!AR37:AT37,วันทำงาน!AV37:AX37)</f>
        <v>0</v>
      </c>
      <c r="AI37" s="151"/>
      <c r="AJ37" s="151">
        <f>IF($W37="",0,IF($W37&gt;=100%,เงื่อนไข!$L$4,IF($W37&gt;=80%,เงื่อนไข!$K$4,IF($W37&gt;=50%,เงื่อนไข!$J$4,IF($W37&lt;50%,เงื่อนไข!$I$4)))))</f>
        <v>0</v>
      </c>
      <c r="AK37" s="180">
        <f t="shared" si="8"/>
        <v>0</v>
      </c>
      <c r="AL37" s="176">
        <f t="shared" si="9"/>
        <v>0</v>
      </c>
      <c r="AM37" s="176">
        <f>IF(AK37=0,0,AK37/$R37*เงื่อนไข!$B$4)</f>
        <v>0</v>
      </c>
      <c r="AN37" s="182">
        <f t="shared" si="10"/>
        <v>0</v>
      </c>
      <c r="AO37" s="176">
        <f>SUMIF(วันทำงาน!$F$109:$F$242,$B37,วันทำงาน!$K$109:$K$242)</f>
        <v>0</v>
      </c>
      <c r="AP37" s="183">
        <f>IF((AND($W37&gt;=100%,$W37&lt;&gt;"")),เงื่อนไข!$F$8*AH37/$V37,0)</f>
        <v>0</v>
      </c>
      <c r="AQ37" s="185">
        <f>วันทำงาน!AU37</f>
        <v>0</v>
      </c>
      <c r="AR37" s="151"/>
      <c r="AS37" s="151">
        <f>IF(W37="",0,IF($W37&gt;=100%,เงื่อนไข!$P$4,IF($W37&gt;=80%,เงื่อนไข!$O$4,IF($W37&gt;=50%,เงื่อนไข!$N$4,IF($W37&lt;50%,เงื่อนไข!$M$4)))))</f>
        <v>0</v>
      </c>
      <c r="AT37" s="180">
        <f t="shared" si="11"/>
        <v>0</v>
      </c>
      <c r="AU37" s="176">
        <f t="shared" si="12"/>
        <v>0</v>
      </c>
      <c r="AV37" s="176">
        <f>IF(AT37=0,0,AT37/$R37*เงื่อนไข!$B$4)</f>
        <v>0</v>
      </c>
      <c r="AW37" s="182">
        <f t="shared" si="13"/>
        <v>0</v>
      </c>
      <c r="AX37" s="176">
        <f>SUMIF(วันทำงาน!$F$109:$F$242,$B37,วันทำงาน!$L$109:$L$242)</f>
        <v>0</v>
      </c>
      <c r="AY37" s="183">
        <f>IF((AND($W37&gt;=100%,$W37&lt;&gt;"")),เงื่อนไข!$F$8*AQ37/$V37,0)</f>
        <v>0</v>
      </c>
    </row>
    <row r="38" spans="1:51" s="6" customFormat="1" x14ac:dyDescent="0.25">
      <c r="A38" s="125" t="str">
        <f>IF(วันทำงาน!A38&lt;&gt;"",วันทำงาน!A38,"")</f>
        <v/>
      </c>
      <c r="B38" s="125" t="str">
        <f>IF(วันทำงาน!B38&lt;&gt;"",วันทำงาน!B38,"")</f>
        <v/>
      </c>
      <c r="C38" s="125"/>
      <c r="D38" s="125" t="str">
        <f>IF(วันทำงาน!C38&lt;&gt;"",วันทำงาน!C38,"")</f>
        <v/>
      </c>
      <c r="E38" s="126" t="str">
        <f>IF(วันทำงาน!D38&lt;&gt;"",วันทำงาน!D38,"")</f>
        <v/>
      </c>
      <c r="F38" s="91" t="str">
        <f>IF(วันทำงาน!E38&lt;&gt;"",วันทำงาน!E38,"")</f>
        <v/>
      </c>
      <c r="G38" s="125" t="str">
        <f>IF(วันทำงาน!F38&lt;&gt;"",วันทำงาน!F38,"")</f>
        <v/>
      </c>
      <c r="H38" s="137" t="str">
        <f>IF(F38="Salesman",วันทำงาน!G38,"")</f>
        <v/>
      </c>
      <c r="I38" s="142" t="str">
        <f>IF($H38="","",AB38/$R38*(100%-เงื่อนไข!$B$4))</f>
        <v/>
      </c>
      <c r="J38" s="142" t="str">
        <f>IF($H38="","",AK38/$R38*(100%-เงื่อนไข!$B$4))</f>
        <v/>
      </c>
      <c r="K38" s="142" t="str">
        <f>IF($H38="","",AT38/$R38*(100%-เงื่อนไข!$B$4))</f>
        <v/>
      </c>
      <c r="L38" s="142" t="str">
        <f t="shared" si="14"/>
        <v/>
      </c>
      <c r="M38" s="143" t="str">
        <f>IF((OR(วันทำงาน!H38="",$F$1="")),"",IF(F38="Salesman",วันทำงาน!H38,""))</f>
        <v/>
      </c>
      <c r="N38" s="112">
        <f>IF($M38="",0,IF($X38="P",Y38*เงื่อนไข!$C$5,0))</f>
        <v>0</v>
      </c>
      <c r="O38" s="112">
        <f>IF($M38="",0,IF($X38="P",AH38*เงื่อนไข!$C$5,0))</f>
        <v>0</v>
      </c>
      <c r="P38" s="142">
        <f>IF($M38="",0,IF($X38="P",AQ38*เงื่อนไข!$C$5,0))</f>
        <v>0</v>
      </c>
      <c r="Q38" s="142">
        <f t="shared" si="15"/>
        <v>0</v>
      </c>
      <c r="R38" s="125" t="str">
        <f>IF($A38="","",IF(วันทำงาน!J38&lt;&gt;"",วันทำงาน!J38,""))</f>
        <v/>
      </c>
      <c r="S38" s="125" t="str">
        <f>IF($A38="","",IF(วันทำงาน!K38&lt;&gt;"",วันทำงาน!K38,""))</f>
        <v/>
      </c>
      <c r="T38" s="157" t="str">
        <f>IF($A38="","",IF(วันทำงาน!AZ38&lt;&gt;"",วันทำงาน!AZ38,""))</f>
        <v/>
      </c>
      <c r="U38" s="107" t="str">
        <f>IF(A38="","",เงื่อนไข!C$4)</f>
        <v/>
      </c>
      <c r="V38" s="107">
        <f t="shared" si="2"/>
        <v>0</v>
      </c>
      <c r="W38" s="106" t="str">
        <f t="shared" si="3"/>
        <v/>
      </c>
      <c r="X38" s="187" t="str">
        <f t="shared" si="4"/>
        <v/>
      </c>
      <c r="Y38" s="185">
        <f>วันทำงาน!AQ38</f>
        <v>0</v>
      </c>
      <c r="Z38" s="151"/>
      <c r="AA38" s="151">
        <f>IF($W38="",0,IF($W38&gt;=100%,เงื่อนไข!$H$4,IF($W38&gt;=80%,เงื่อนไข!$G$4,IF($W38&gt;=50%,เงื่อนไข!$F$4,IF($W38&lt;50%,เงื่อนไข!$E$4)))))</f>
        <v>0</v>
      </c>
      <c r="AB38" s="180">
        <f t="shared" si="5"/>
        <v>0</v>
      </c>
      <c r="AC38" s="142">
        <f t="shared" si="6"/>
        <v>0</v>
      </c>
      <c r="AD38" s="176">
        <f>IF(AB38=0,0,AB38/$R38*เงื่อนไข!$B$4)</f>
        <v>0</v>
      </c>
      <c r="AE38" s="182">
        <f t="shared" si="7"/>
        <v>0</v>
      </c>
      <c r="AF38" s="176">
        <f>SUMIF(วันทำงาน!$F$109:$F$242,$B38,วันทำงาน!$J$109:$J$242)</f>
        <v>0</v>
      </c>
      <c r="AG38" s="183">
        <f>IF((AND($W38&gt;=100%,$W38&lt;&gt;"")),เงื่อนไข!$F$8*Y38/$V38,0)</f>
        <v>0</v>
      </c>
      <c r="AH38" s="182">
        <f>SUM(วันทำงาน!AR38:AT38,วันทำงาน!AV38:AX38)</f>
        <v>0</v>
      </c>
      <c r="AI38" s="151"/>
      <c r="AJ38" s="151">
        <f>IF($W38="",0,IF($W38&gt;=100%,เงื่อนไข!$L$4,IF($W38&gt;=80%,เงื่อนไข!$K$4,IF($W38&gt;=50%,เงื่อนไข!$J$4,IF($W38&lt;50%,เงื่อนไข!$I$4)))))</f>
        <v>0</v>
      </c>
      <c r="AK38" s="180">
        <f t="shared" si="8"/>
        <v>0</v>
      </c>
      <c r="AL38" s="176">
        <f t="shared" si="9"/>
        <v>0</v>
      </c>
      <c r="AM38" s="176">
        <f>IF(AK38=0,0,AK38/$R38*เงื่อนไข!$B$4)</f>
        <v>0</v>
      </c>
      <c r="AN38" s="182">
        <f t="shared" si="10"/>
        <v>0</v>
      </c>
      <c r="AO38" s="176">
        <f>SUMIF(วันทำงาน!$F$109:$F$242,$B38,วันทำงาน!$K$109:$K$242)</f>
        <v>0</v>
      </c>
      <c r="AP38" s="183">
        <f>IF((AND($W38&gt;=100%,$W38&lt;&gt;"")),เงื่อนไข!$F$8*AH38/$V38,0)</f>
        <v>0</v>
      </c>
      <c r="AQ38" s="185">
        <f>วันทำงาน!AU38</f>
        <v>0</v>
      </c>
      <c r="AR38" s="151"/>
      <c r="AS38" s="151">
        <f>IF(W38="",0,IF($W38&gt;=100%,เงื่อนไข!$P$4,IF($W38&gt;=80%,เงื่อนไข!$O$4,IF($W38&gt;=50%,เงื่อนไข!$N$4,IF($W38&lt;50%,เงื่อนไข!$M$4)))))</f>
        <v>0</v>
      </c>
      <c r="AT38" s="180">
        <f t="shared" si="11"/>
        <v>0</v>
      </c>
      <c r="AU38" s="176">
        <f t="shared" si="12"/>
        <v>0</v>
      </c>
      <c r="AV38" s="176">
        <f>IF(AT38=0,0,AT38/$R38*เงื่อนไข!$B$4)</f>
        <v>0</v>
      </c>
      <c r="AW38" s="182">
        <f t="shared" si="13"/>
        <v>0</v>
      </c>
      <c r="AX38" s="176">
        <f>SUMIF(วันทำงาน!$F$109:$F$242,$B38,วันทำงาน!$L$109:$L$242)</f>
        <v>0</v>
      </c>
      <c r="AY38" s="183">
        <f>IF((AND($W38&gt;=100%,$W38&lt;&gt;"")),เงื่อนไข!$F$8*AQ38/$V38,0)</f>
        <v>0</v>
      </c>
    </row>
    <row r="39" spans="1:51" s="6" customFormat="1" x14ac:dyDescent="0.25">
      <c r="A39" s="125" t="str">
        <f>IF(วันทำงาน!A39&lt;&gt;"",วันทำงาน!A39,"")</f>
        <v/>
      </c>
      <c r="B39" s="125" t="str">
        <f>IF(วันทำงาน!B39&lt;&gt;"",วันทำงาน!B39,"")</f>
        <v/>
      </c>
      <c r="C39" s="125"/>
      <c r="D39" s="125" t="str">
        <f>IF(วันทำงาน!C39&lt;&gt;"",วันทำงาน!C39,"")</f>
        <v/>
      </c>
      <c r="E39" s="126" t="str">
        <f>IF(วันทำงาน!D39&lt;&gt;"",วันทำงาน!D39,"")</f>
        <v/>
      </c>
      <c r="F39" s="91" t="str">
        <f>IF(วันทำงาน!E39&lt;&gt;"",วันทำงาน!E39,"")</f>
        <v/>
      </c>
      <c r="G39" s="125" t="str">
        <f>IF(วันทำงาน!F39&lt;&gt;"",วันทำงาน!F39,"")</f>
        <v/>
      </c>
      <c r="H39" s="137" t="str">
        <f>IF(F39="Salesman",วันทำงาน!G39,"")</f>
        <v/>
      </c>
      <c r="I39" s="142" t="str">
        <f>IF($H39="","",AB39/$R39*(100%-เงื่อนไข!$B$4))</f>
        <v/>
      </c>
      <c r="J39" s="142" t="str">
        <f>IF($H39="","",AK39/$R39*(100%-เงื่อนไข!$B$4))</f>
        <v/>
      </c>
      <c r="K39" s="142" t="str">
        <f>IF($H39="","",AT39/$R39*(100%-เงื่อนไข!$B$4))</f>
        <v/>
      </c>
      <c r="L39" s="142" t="str">
        <f t="shared" si="14"/>
        <v/>
      </c>
      <c r="M39" s="143" t="str">
        <f>IF((OR(วันทำงาน!H39="",$F$1="")),"",IF(F39="Salesman",วันทำงาน!H39,""))</f>
        <v/>
      </c>
      <c r="N39" s="112">
        <f>IF($M39="",0,IF($X39="P",Y39*เงื่อนไข!$C$5,0))</f>
        <v>0</v>
      </c>
      <c r="O39" s="112">
        <f>IF($M39="",0,IF($X39="P",AH39*เงื่อนไข!$C$5,0))</f>
        <v>0</v>
      </c>
      <c r="P39" s="142">
        <f>IF($M39="",0,IF($X39="P",AQ39*เงื่อนไข!$C$5,0))</f>
        <v>0</v>
      </c>
      <c r="Q39" s="142">
        <f t="shared" si="15"/>
        <v>0</v>
      </c>
      <c r="R39" s="125" t="str">
        <f>IF($A39="","",IF(วันทำงาน!J39&lt;&gt;"",วันทำงาน!J39,""))</f>
        <v/>
      </c>
      <c r="S39" s="125" t="str">
        <f>IF($A39="","",IF(วันทำงาน!K39&lt;&gt;"",วันทำงาน!K39,""))</f>
        <v/>
      </c>
      <c r="T39" s="157" t="str">
        <f>IF($A39="","",IF(วันทำงาน!AZ39&lt;&gt;"",วันทำงาน!AZ39,""))</f>
        <v/>
      </c>
      <c r="U39" s="107" t="str">
        <f>IF(A39="","",เงื่อนไข!C$4)</f>
        <v/>
      </c>
      <c r="V39" s="107">
        <f t="shared" si="2"/>
        <v>0</v>
      </c>
      <c r="W39" s="106" t="str">
        <f t="shared" si="3"/>
        <v/>
      </c>
      <c r="X39" s="187" t="str">
        <f t="shared" si="4"/>
        <v/>
      </c>
      <c r="Y39" s="185">
        <f>วันทำงาน!AQ39</f>
        <v>0</v>
      </c>
      <c r="Z39" s="151"/>
      <c r="AA39" s="151">
        <f>IF($W39="",0,IF($W39&gt;=100%,เงื่อนไข!$H$4,IF($W39&gt;=80%,เงื่อนไข!$G$4,IF($W39&gt;=50%,เงื่อนไข!$F$4,IF($W39&lt;50%,เงื่อนไข!$E$4)))))</f>
        <v>0</v>
      </c>
      <c r="AB39" s="180">
        <f t="shared" si="5"/>
        <v>0</v>
      </c>
      <c r="AC39" s="142">
        <f t="shared" si="6"/>
        <v>0</v>
      </c>
      <c r="AD39" s="176">
        <f>IF(AB39=0,0,AB39/$R39*เงื่อนไข!$B$4)</f>
        <v>0</v>
      </c>
      <c r="AE39" s="182">
        <f t="shared" si="7"/>
        <v>0</v>
      </c>
      <c r="AF39" s="176">
        <f>SUMIF(วันทำงาน!$F$109:$F$242,$B39,วันทำงาน!$J$109:$J$242)</f>
        <v>0</v>
      </c>
      <c r="AG39" s="183">
        <f>IF((AND($W39&gt;=100%,$W39&lt;&gt;"")),เงื่อนไข!$F$8*Y39/$V39,0)</f>
        <v>0</v>
      </c>
      <c r="AH39" s="182">
        <f>SUM(วันทำงาน!AR39:AT39,วันทำงาน!AV39:AX39)</f>
        <v>0</v>
      </c>
      <c r="AI39" s="151"/>
      <c r="AJ39" s="151">
        <f>IF($W39="",0,IF($W39&gt;=100%,เงื่อนไข!$L$4,IF($W39&gt;=80%,เงื่อนไข!$K$4,IF($W39&gt;=50%,เงื่อนไข!$J$4,IF($W39&lt;50%,เงื่อนไข!$I$4)))))</f>
        <v>0</v>
      </c>
      <c r="AK39" s="180">
        <f t="shared" si="8"/>
        <v>0</v>
      </c>
      <c r="AL39" s="176">
        <f t="shared" si="9"/>
        <v>0</v>
      </c>
      <c r="AM39" s="176">
        <f>IF(AK39=0,0,AK39/$R39*เงื่อนไข!$B$4)</f>
        <v>0</v>
      </c>
      <c r="AN39" s="182">
        <f t="shared" si="10"/>
        <v>0</v>
      </c>
      <c r="AO39" s="176">
        <f>SUMIF(วันทำงาน!$F$109:$F$242,$B39,วันทำงาน!$K$109:$K$242)</f>
        <v>0</v>
      </c>
      <c r="AP39" s="183">
        <f>IF((AND($W39&gt;=100%,$W39&lt;&gt;"")),เงื่อนไข!$F$8*AH39/$V39,0)</f>
        <v>0</v>
      </c>
      <c r="AQ39" s="185">
        <f>วันทำงาน!AU39</f>
        <v>0</v>
      </c>
      <c r="AR39" s="151"/>
      <c r="AS39" s="151">
        <f>IF(W39="",0,IF($W39&gt;=100%,เงื่อนไข!$P$4,IF($W39&gt;=80%,เงื่อนไข!$O$4,IF($W39&gt;=50%,เงื่อนไข!$N$4,IF($W39&lt;50%,เงื่อนไข!$M$4)))))</f>
        <v>0</v>
      </c>
      <c r="AT39" s="180">
        <f t="shared" si="11"/>
        <v>0</v>
      </c>
      <c r="AU39" s="176">
        <f t="shared" si="12"/>
        <v>0</v>
      </c>
      <c r="AV39" s="176">
        <f>IF(AT39=0,0,AT39/$R39*เงื่อนไข!$B$4)</f>
        <v>0</v>
      </c>
      <c r="AW39" s="182">
        <f t="shared" si="13"/>
        <v>0</v>
      </c>
      <c r="AX39" s="176">
        <f>SUMIF(วันทำงาน!$F$109:$F$242,$B39,วันทำงาน!$L$109:$L$242)</f>
        <v>0</v>
      </c>
      <c r="AY39" s="183">
        <f>IF((AND($W39&gt;=100%,$W39&lt;&gt;"")),เงื่อนไข!$F$8*AQ39/$V39,0)</f>
        <v>0</v>
      </c>
    </row>
    <row r="40" spans="1:51" s="6" customFormat="1" x14ac:dyDescent="0.25">
      <c r="A40" s="125" t="str">
        <f>IF(วันทำงาน!A40&lt;&gt;"",วันทำงาน!A40,"")</f>
        <v/>
      </c>
      <c r="B40" s="125" t="str">
        <f>IF(วันทำงาน!B40&lt;&gt;"",วันทำงาน!B40,"")</f>
        <v/>
      </c>
      <c r="C40" s="125"/>
      <c r="D40" s="125" t="str">
        <f>IF(วันทำงาน!C40&lt;&gt;"",วันทำงาน!C40,"")</f>
        <v/>
      </c>
      <c r="E40" s="126" t="str">
        <f>IF(วันทำงาน!D40&lt;&gt;"",วันทำงาน!D40,"")</f>
        <v/>
      </c>
      <c r="F40" s="91" t="str">
        <f>IF(วันทำงาน!E40&lt;&gt;"",วันทำงาน!E40,"")</f>
        <v/>
      </c>
      <c r="G40" s="125" t="str">
        <f>IF(วันทำงาน!F40&lt;&gt;"",วันทำงาน!F40,"")</f>
        <v/>
      </c>
      <c r="H40" s="137" t="str">
        <f>IF(F40="Salesman",วันทำงาน!G40,"")</f>
        <v/>
      </c>
      <c r="I40" s="142" t="str">
        <f>IF($H40="","",AB40/$R40*(100%-เงื่อนไข!$B$4))</f>
        <v/>
      </c>
      <c r="J40" s="142" t="str">
        <f>IF($H40="","",AK40/$R40*(100%-เงื่อนไข!$B$4))</f>
        <v/>
      </c>
      <c r="K40" s="142" t="str">
        <f>IF($H40="","",AT40/$R40*(100%-เงื่อนไข!$B$4))</f>
        <v/>
      </c>
      <c r="L40" s="142" t="str">
        <f t="shared" si="14"/>
        <v/>
      </c>
      <c r="M40" s="143" t="str">
        <f>IF((OR(วันทำงาน!H40="",$F$1="")),"",IF(F40="Salesman",วันทำงาน!H40,""))</f>
        <v/>
      </c>
      <c r="N40" s="112">
        <f>IF($M40="",0,IF($X40="P",Y40*เงื่อนไข!$C$5,0))</f>
        <v>0</v>
      </c>
      <c r="O40" s="112">
        <f>IF($M40="",0,IF($X40="P",AH40*เงื่อนไข!$C$5,0))</f>
        <v>0</v>
      </c>
      <c r="P40" s="142">
        <f>IF($M40="",0,IF($X40="P",AQ40*เงื่อนไข!$C$5,0))</f>
        <v>0</v>
      </c>
      <c r="Q40" s="142">
        <f t="shared" si="15"/>
        <v>0</v>
      </c>
      <c r="R40" s="125" t="str">
        <f>IF($A40="","",IF(วันทำงาน!J40&lt;&gt;"",วันทำงาน!J40,""))</f>
        <v/>
      </c>
      <c r="S40" s="125" t="str">
        <f>IF($A40="","",IF(วันทำงาน!K40&lt;&gt;"",วันทำงาน!K40,""))</f>
        <v/>
      </c>
      <c r="T40" s="157" t="str">
        <f>IF($A40="","",IF(วันทำงาน!AZ40&lt;&gt;"",วันทำงาน!AZ40,""))</f>
        <v/>
      </c>
      <c r="U40" s="107" t="str">
        <f>IF(A40="","",เงื่อนไข!C$4)</f>
        <v/>
      </c>
      <c r="V40" s="107">
        <f t="shared" si="2"/>
        <v>0</v>
      </c>
      <c r="W40" s="106" t="str">
        <f t="shared" si="3"/>
        <v/>
      </c>
      <c r="X40" s="187" t="str">
        <f t="shared" si="4"/>
        <v/>
      </c>
      <c r="Y40" s="185">
        <f>วันทำงาน!AQ40</f>
        <v>0</v>
      </c>
      <c r="Z40" s="151"/>
      <c r="AA40" s="151">
        <f>IF($W40="",0,IF($W40&gt;=100%,เงื่อนไข!$H$4,IF($W40&gt;=80%,เงื่อนไข!$G$4,IF($W40&gt;=50%,เงื่อนไข!$F$4,IF($W40&lt;50%,เงื่อนไข!$E$4)))))</f>
        <v>0</v>
      </c>
      <c r="AB40" s="180">
        <f t="shared" si="5"/>
        <v>0</v>
      </c>
      <c r="AC40" s="142">
        <f t="shared" si="6"/>
        <v>0</v>
      </c>
      <c r="AD40" s="176">
        <f>IF(AB40=0,0,AB40/$R40*เงื่อนไข!$B$4)</f>
        <v>0</v>
      </c>
      <c r="AE40" s="182">
        <f t="shared" si="7"/>
        <v>0</v>
      </c>
      <c r="AF40" s="176">
        <f>SUMIF(วันทำงาน!$F$109:$F$242,$B40,วันทำงาน!$J$109:$J$242)</f>
        <v>0</v>
      </c>
      <c r="AG40" s="183">
        <f>IF((AND($W40&gt;=100%,$W40&lt;&gt;"")),เงื่อนไข!$F$8*Y40/$V40,0)</f>
        <v>0</v>
      </c>
      <c r="AH40" s="182">
        <f>SUM(วันทำงาน!AR40:AT40,วันทำงาน!AV40:AX40)</f>
        <v>0</v>
      </c>
      <c r="AI40" s="151"/>
      <c r="AJ40" s="151">
        <f>IF($W40="",0,IF($W40&gt;=100%,เงื่อนไข!$L$4,IF($W40&gt;=80%,เงื่อนไข!$K$4,IF($W40&gt;=50%,เงื่อนไข!$J$4,IF($W40&lt;50%,เงื่อนไข!$I$4)))))</f>
        <v>0</v>
      </c>
      <c r="AK40" s="180">
        <f t="shared" si="8"/>
        <v>0</v>
      </c>
      <c r="AL40" s="176">
        <f t="shared" si="9"/>
        <v>0</v>
      </c>
      <c r="AM40" s="176">
        <f>IF(AK40=0,0,AK40/$R40*เงื่อนไข!$B$4)</f>
        <v>0</v>
      </c>
      <c r="AN40" s="182">
        <f t="shared" si="10"/>
        <v>0</v>
      </c>
      <c r="AO40" s="176">
        <f>SUMIF(วันทำงาน!$F$109:$F$242,$B40,วันทำงาน!$K$109:$K$242)</f>
        <v>0</v>
      </c>
      <c r="AP40" s="183">
        <f>IF((AND($W40&gt;=100%,$W40&lt;&gt;"")),เงื่อนไข!$F$8*AH40/$V40,0)</f>
        <v>0</v>
      </c>
      <c r="AQ40" s="185">
        <f>วันทำงาน!AU40</f>
        <v>0</v>
      </c>
      <c r="AR40" s="151"/>
      <c r="AS40" s="151">
        <f>IF(W40="",0,IF($W40&gt;=100%,เงื่อนไข!$P$4,IF($W40&gt;=80%,เงื่อนไข!$O$4,IF($W40&gt;=50%,เงื่อนไข!$N$4,IF($W40&lt;50%,เงื่อนไข!$M$4)))))</f>
        <v>0</v>
      </c>
      <c r="AT40" s="180">
        <f t="shared" si="11"/>
        <v>0</v>
      </c>
      <c r="AU40" s="176">
        <f t="shared" si="12"/>
        <v>0</v>
      </c>
      <c r="AV40" s="176">
        <f>IF(AT40=0,0,AT40/$R40*เงื่อนไข!$B$4)</f>
        <v>0</v>
      </c>
      <c r="AW40" s="182">
        <f t="shared" si="13"/>
        <v>0</v>
      </c>
      <c r="AX40" s="176">
        <f>SUMIF(วันทำงาน!$F$109:$F$242,$B40,วันทำงาน!$L$109:$L$242)</f>
        <v>0</v>
      </c>
      <c r="AY40" s="183">
        <f>IF((AND($W40&gt;=100%,$W40&lt;&gt;"")),เงื่อนไข!$F$8*AQ40/$V40,0)</f>
        <v>0</v>
      </c>
    </row>
    <row r="41" spans="1:51" s="6" customFormat="1" x14ac:dyDescent="0.25">
      <c r="A41" s="125" t="str">
        <f>IF(วันทำงาน!A41&lt;&gt;"",วันทำงาน!A41,"")</f>
        <v/>
      </c>
      <c r="B41" s="125" t="str">
        <f>IF(วันทำงาน!B41&lt;&gt;"",วันทำงาน!B41,"")</f>
        <v/>
      </c>
      <c r="C41" s="125"/>
      <c r="D41" s="125" t="str">
        <f>IF(วันทำงาน!C41&lt;&gt;"",วันทำงาน!C41,"")</f>
        <v/>
      </c>
      <c r="E41" s="126" t="str">
        <f>IF(วันทำงาน!D41&lt;&gt;"",วันทำงาน!D41,"")</f>
        <v/>
      </c>
      <c r="F41" s="91" t="str">
        <f>IF(วันทำงาน!E41&lt;&gt;"",วันทำงาน!E41,"")</f>
        <v/>
      </c>
      <c r="G41" s="125" t="str">
        <f>IF(วันทำงาน!F41&lt;&gt;"",วันทำงาน!F41,"")</f>
        <v/>
      </c>
      <c r="H41" s="137" t="str">
        <f>IF(F41="Salesman",วันทำงาน!G41,"")</f>
        <v/>
      </c>
      <c r="I41" s="142" t="str">
        <f>IF($H41="","",AB41/$R41*(100%-เงื่อนไข!$B$4))</f>
        <v/>
      </c>
      <c r="J41" s="142" t="str">
        <f>IF($H41="","",AK41/$R41*(100%-เงื่อนไข!$B$4))</f>
        <v/>
      </c>
      <c r="K41" s="142" t="str">
        <f>IF($H41="","",AT41/$R41*(100%-เงื่อนไข!$B$4))</f>
        <v/>
      </c>
      <c r="L41" s="142" t="str">
        <f t="shared" si="14"/>
        <v/>
      </c>
      <c r="M41" s="143" t="str">
        <f>IF((OR(วันทำงาน!H41="",$F$1="")),"",IF(F41="Salesman",วันทำงาน!H41,""))</f>
        <v/>
      </c>
      <c r="N41" s="112">
        <f>IF($M41="",0,IF($X41="P",Y41*เงื่อนไข!$C$5,0))</f>
        <v>0</v>
      </c>
      <c r="O41" s="112">
        <f>IF($M41="",0,IF($X41="P",AH41*เงื่อนไข!$C$5,0))</f>
        <v>0</v>
      </c>
      <c r="P41" s="142">
        <f>IF($M41="",0,IF($X41="P",AQ41*เงื่อนไข!$C$5,0))</f>
        <v>0</v>
      </c>
      <c r="Q41" s="142">
        <f t="shared" si="15"/>
        <v>0</v>
      </c>
      <c r="R41" s="125" t="str">
        <f>IF($A41="","",IF(วันทำงาน!J41&lt;&gt;"",วันทำงาน!J41,""))</f>
        <v/>
      </c>
      <c r="S41" s="125" t="str">
        <f>IF($A41="","",IF(วันทำงาน!K41&lt;&gt;"",วันทำงาน!K41,""))</f>
        <v/>
      </c>
      <c r="T41" s="157" t="str">
        <f>IF($A41="","",IF(วันทำงาน!AZ41&lt;&gt;"",วันทำงาน!AZ41,""))</f>
        <v/>
      </c>
      <c r="U41" s="107" t="str">
        <f>IF(A41="","",เงื่อนไข!C$4)</f>
        <v/>
      </c>
      <c r="V41" s="107">
        <f t="shared" si="2"/>
        <v>0</v>
      </c>
      <c r="W41" s="106" t="str">
        <f t="shared" si="3"/>
        <v/>
      </c>
      <c r="X41" s="187" t="str">
        <f t="shared" si="4"/>
        <v/>
      </c>
      <c r="Y41" s="185">
        <f>วันทำงาน!AQ41</f>
        <v>0</v>
      </c>
      <c r="Z41" s="151"/>
      <c r="AA41" s="151">
        <f>IF($W41="",0,IF($W41&gt;=100%,เงื่อนไข!$H$4,IF($W41&gt;=80%,เงื่อนไข!$G$4,IF($W41&gt;=50%,เงื่อนไข!$F$4,IF($W41&lt;50%,เงื่อนไข!$E$4)))))</f>
        <v>0</v>
      </c>
      <c r="AB41" s="180">
        <f t="shared" si="5"/>
        <v>0</v>
      </c>
      <c r="AC41" s="142">
        <f t="shared" si="6"/>
        <v>0</v>
      </c>
      <c r="AD41" s="176">
        <f>IF(AB41=0,0,AB41/$R41*เงื่อนไข!$B$4)</f>
        <v>0</v>
      </c>
      <c r="AE41" s="182">
        <f t="shared" si="7"/>
        <v>0</v>
      </c>
      <c r="AF41" s="176">
        <f>SUMIF(วันทำงาน!$F$109:$F$242,$B41,วันทำงาน!$J$109:$J$242)</f>
        <v>0</v>
      </c>
      <c r="AG41" s="183">
        <f>IF((AND($W41&gt;=100%,$W41&lt;&gt;"")),เงื่อนไข!$F$8*Y41/$V41,0)</f>
        <v>0</v>
      </c>
      <c r="AH41" s="182">
        <f>SUM(วันทำงาน!AR41:AT41,วันทำงาน!AV41:AX41)</f>
        <v>0</v>
      </c>
      <c r="AI41" s="151"/>
      <c r="AJ41" s="151">
        <f>IF($W41="",0,IF($W41&gt;=100%,เงื่อนไข!$L$4,IF($W41&gt;=80%,เงื่อนไข!$K$4,IF($W41&gt;=50%,เงื่อนไข!$J$4,IF($W41&lt;50%,เงื่อนไข!$I$4)))))</f>
        <v>0</v>
      </c>
      <c r="AK41" s="180">
        <f t="shared" si="8"/>
        <v>0</v>
      </c>
      <c r="AL41" s="176">
        <f t="shared" si="9"/>
        <v>0</v>
      </c>
      <c r="AM41" s="176">
        <f>IF(AK41=0,0,AK41/$R41*เงื่อนไข!$B$4)</f>
        <v>0</v>
      </c>
      <c r="AN41" s="182">
        <f t="shared" si="10"/>
        <v>0</v>
      </c>
      <c r="AO41" s="176">
        <f>SUMIF(วันทำงาน!$F$109:$F$242,$B41,วันทำงาน!$K$109:$K$242)</f>
        <v>0</v>
      </c>
      <c r="AP41" s="183">
        <f>IF((AND($W41&gt;=100%,$W41&lt;&gt;"")),เงื่อนไข!$F$8*AH41/$V41,0)</f>
        <v>0</v>
      </c>
      <c r="AQ41" s="185">
        <f>วันทำงาน!AU41</f>
        <v>0</v>
      </c>
      <c r="AR41" s="151"/>
      <c r="AS41" s="151">
        <f>IF(W41="",0,IF($W41&gt;=100%,เงื่อนไข!$P$4,IF($W41&gt;=80%,เงื่อนไข!$O$4,IF($W41&gt;=50%,เงื่อนไข!$N$4,IF($W41&lt;50%,เงื่อนไข!$M$4)))))</f>
        <v>0</v>
      </c>
      <c r="AT41" s="180">
        <f t="shared" si="11"/>
        <v>0</v>
      </c>
      <c r="AU41" s="176">
        <f t="shared" si="12"/>
        <v>0</v>
      </c>
      <c r="AV41" s="176">
        <f>IF(AT41=0,0,AT41/$R41*เงื่อนไข!$B$4)</f>
        <v>0</v>
      </c>
      <c r="AW41" s="182">
        <f t="shared" si="13"/>
        <v>0</v>
      </c>
      <c r="AX41" s="176">
        <f>SUMIF(วันทำงาน!$F$109:$F$242,$B41,วันทำงาน!$L$109:$L$242)</f>
        <v>0</v>
      </c>
      <c r="AY41" s="183">
        <f>IF((AND($W41&gt;=100%,$W41&lt;&gt;"")),เงื่อนไข!$F$8*AQ41/$V41,0)</f>
        <v>0</v>
      </c>
    </row>
    <row r="42" spans="1:51" s="6" customFormat="1" x14ac:dyDescent="0.25">
      <c r="A42" s="125" t="str">
        <f>IF(วันทำงาน!A42&lt;&gt;"",วันทำงาน!A42,"")</f>
        <v/>
      </c>
      <c r="B42" s="125" t="str">
        <f>IF(วันทำงาน!B42&lt;&gt;"",วันทำงาน!B42,"")</f>
        <v/>
      </c>
      <c r="C42" s="125"/>
      <c r="D42" s="125" t="str">
        <f>IF(วันทำงาน!C42&lt;&gt;"",วันทำงาน!C42,"")</f>
        <v/>
      </c>
      <c r="E42" s="126" t="str">
        <f>IF(วันทำงาน!D42&lt;&gt;"",วันทำงาน!D42,"")</f>
        <v/>
      </c>
      <c r="F42" s="91" t="str">
        <f>IF(วันทำงาน!E42&lt;&gt;"",วันทำงาน!E42,"")</f>
        <v/>
      </c>
      <c r="G42" s="125" t="str">
        <f>IF(วันทำงาน!F42&lt;&gt;"",วันทำงาน!F42,"")</f>
        <v/>
      </c>
      <c r="H42" s="137" t="str">
        <f>IF(F42="Salesman",วันทำงาน!G42,"")</f>
        <v/>
      </c>
      <c r="I42" s="142" t="str">
        <f>IF($H42="","",AB42/$R42*(100%-เงื่อนไข!$B$4))</f>
        <v/>
      </c>
      <c r="J42" s="142" t="str">
        <f>IF($H42="","",AK42/$R42*(100%-เงื่อนไข!$B$4))</f>
        <v/>
      </c>
      <c r="K42" s="142" t="str">
        <f>IF($H42="","",AT42/$R42*(100%-เงื่อนไข!$B$4))</f>
        <v/>
      </c>
      <c r="L42" s="142" t="str">
        <f t="shared" si="14"/>
        <v/>
      </c>
      <c r="M42" s="143" t="str">
        <f>IF((OR(วันทำงาน!H42="",$F$1="")),"",IF(F42="Salesman",วันทำงาน!H42,""))</f>
        <v/>
      </c>
      <c r="N42" s="112">
        <f>IF($M42="",0,IF($X42="P",Y42*เงื่อนไข!$C$5,0))</f>
        <v>0</v>
      </c>
      <c r="O42" s="112">
        <f>IF($M42="",0,IF($X42="P",AH42*เงื่อนไข!$C$5,0))</f>
        <v>0</v>
      </c>
      <c r="P42" s="142">
        <f>IF($M42="",0,IF($X42="P",AQ42*เงื่อนไข!$C$5,0))</f>
        <v>0</v>
      </c>
      <c r="Q42" s="142">
        <f t="shared" si="15"/>
        <v>0</v>
      </c>
      <c r="R42" s="125" t="str">
        <f>IF($A42="","",IF(วันทำงาน!J42&lt;&gt;"",วันทำงาน!J42,""))</f>
        <v/>
      </c>
      <c r="S42" s="125" t="str">
        <f>IF($A42="","",IF(วันทำงาน!K42&lt;&gt;"",วันทำงาน!K42,""))</f>
        <v/>
      </c>
      <c r="T42" s="157" t="str">
        <f>IF($A42="","",IF(วันทำงาน!AZ42&lt;&gt;"",วันทำงาน!AZ42,""))</f>
        <v/>
      </c>
      <c r="U42" s="107" t="str">
        <f>IF(A42="","",เงื่อนไข!C$4)</f>
        <v/>
      </c>
      <c r="V42" s="107">
        <f t="shared" si="2"/>
        <v>0</v>
      </c>
      <c r="W42" s="106" t="str">
        <f t="shared" si="3"/>
        <v/>
      </c>
      <c r="X42" s="187" t="str">
        <f t="shared" si="4"/>
        <v/>
      </c>
      <c r="Y42" s="185">
        <f>วันทำงาน!AQ42</f>
        <v>0</v>
      </c>
      <c r="Z42" s="151"/>
      <c r="AA42" s="151">
        <f>IF($W42="",0,IF($W42&gt;=100%,เงื่อนไข!$H$4,IF($W42&gt;=80%,เงื่อนไข!$G$4,IF($W42&gt;=50%,เงื่อนไข!$F$4,IF($W42&lt;50%,เงื่อนไข!$E$4)))))</f>
        <v>0</v>
      </c>
      <c r="AB42" s="180">
        <f t="shared" si="5"/>
        <v>0</v>
      </c>
      <c r="AC42" s="142">
        <f t="shared" si="6"/>
        <v>0</v>
      </c>
      <c r="AD42" s="176">
        <f>IF(AB42=0,0,AB42/$R42*เงื่อนไข!$B$4)</f>
        <v>0</v>
      </c>
      <c r="AE42" s="182">
        <f t="shared" si="7"/>
        <v>0</v>
      </c>
      <c r="AF42" s="176">
        <f>SUMIF(วันทำงาน!$F$109:$F$242,$B42,วันทำงาน!$J$109:$J$242)</f>
        <v>0</v>
      </c>
      <c r="AG42" s="183">
        <f>IF((AND($W42&gt;=100%,$W42&lt;&gt;"")),เงื่อนไข!$F$8*Y42/$V42,0)</f>
        <v>0</v>
      </c>
      <c r="AH42" s="182">
        <f>SUM(วันทำงาน!AR42:AT42,วันทำงาน!AV42:AX42)</f>
        <v>0</v>
      </c>
      <c r="AI42" s="151"/>
      <c r="AJ42" s="151">
        <f>IF($W42="",0,IF($W42&gt;=100%,เงื่อนไข!$L$4,IF($W42&gt;=80%,เงื่อนไข!$K$4,IF($W42&gt;=50%,เงื่อนไข!$J$4,IF($W42&lt;50%,เงื่อนไข!$I$4)))))</f>
        <v>0</v>
      </c>
      <c r="AK42" s="180">
        <f t="shared" si="8"/>
        <v>0</v>
      </c>
      <c r="AL42" s="176">
        <f t="shared" si="9"/>
        <v>0</v>
      </c>
      <c r="AM42" s="176">
        <f>IF(AK42=0,0,AK42/$R42*เงื่อนไข!$B$4)</f>
        <v>0</v>
      </c>
      <c r="AN42" s="182">
        <f t="shared" si="10"/>
        <v>0</v>
      </c>
      <c r="AO42" s="176">
        <f>SUMIF(วันทำงาน!$F$109:$F$242,$B42,วันทำงาน!$K$109:$K$242)</f>
        <v>0</v>
      </c>
      <c r="AP42" s="183">
        <f>IF((AND($W42&gt;=100%,$W42&lt;&gt;"")),เงื่อนไข!$F$8*AH42/$V42,0)</f>
        <v>0</v>
      </c>
      <c r="AQ42" s="185">
        <f>วันทำงาน!AU42</f>
        <v>0</v>
      </c>
      <c r="AR42" s="151"/>
      <c r="AS42" s="151">
        <f>IF(W42="",0,IF($W42&gt;=100%,เงื่อนไข!$P$4,IF($W42&gt;=80%,เงื่อนไข!$O$4,IF($W42&gt;=50%,เงื่อนไข!$N$4,IF($W42&lt;50%,เงื่อนไข!$M$4)))))</f>
        <v>0</v>
      </c>
      <c r="AT42" s="180">
        <f t="shared" si="11"/>
        <v>0</v>
      </c>
      <c r="AU42" s="176">
        <f t="shared" si="12"/>
        <v>0</v>
      </c>
      <c r="AV42" s="176">
        <f>IF(AT42=0,0,AT42/$R42*เงื่อนไข!$B$4)</f>
        <v>0</v>
      </c>
      <c r="AW42" s="182">
        <f t="shared" si="13"/>
        <v>0</v>
      </c>
      <c r="AX42" s="176">
        <f>SUMIF(วันทำงาน!$F$109:$F$242,$B42,วันทำงาน!$L$109:$L$242)</f>
        <v>0</v>
      </c>
      <c r="AY42" s="183">
        <f>IF((AND($W42&gt;=100%,$W42&lt;&gt;"")),เงื่อนไข!$F$8*AQ42/$V42,0)</f>
        <v>0</v>
      </c>
    </row>
    <row r="43" spans="1:51" s="6" customFormat="1" x14ac:dyDescent="0.25">
      <c r="A43" s="125" t="str">
        <f>IF(วันทำงาน!A43&lt;&gt;"",วันทำงาน!A43,"")</f>
        <v/>
      </c>
      <c r="B43" s="125" t="str">
        <f>IF(วันทำงาน!B43&lt;&gt;"",วันทำงาน!B43,"")</f>
        <v/>
      </c>
      <c r="C43" s="125"/>
      <c r="D43" s="125" t="str">
        <f>IF(วันทำงาน!C43&lt;&gt;"",วันทำงาน!C43,"")</f>
        <v/>
      </c>
      <c r="E43" s="126" t="str">
        <f>IF(วันทำงาน!D43&lt;&gt;"",วันทำงาน!D43,"")</f>
        <v/>
      </c>
      <c r="F43" s="91" t="str">
        <f>IF(วันทำงาน!E43&lt;&gt;"",วันทำงาน!E43,"")</f>
        <v/>
      </c>
      <c r="G43" s="125" t="str">
        <f>IF(วันทำงาน!F43&lt;&gt;"",วันทำงาน!F43,"")</f>
        <v/>
      </c>
      <c r="H43" s="137" t="str">
        <f>IF(F43="Salesman",วันทำงาน!G43,"")</f>
        <v/>
      </c>
      <c r="I43" s="142" t="str">
        <f>IF($H43="","",AB43/$R43*(100%-เงื่อนไข!$B$4))</f>
        <v/>
      </c>
      <c r="J43" s="142" t="str">
        <f>IF($H43="","",AK43/$R43*(100%-เงื่อนไข!$B$4))</f>
        <v/>
      </c>
      <c r="K43" s="142" t="str">
        <f>IF($H43="","",AT43/$R43*(100%-เงื่อนไข!$B$4))</f>
        <v/>
      </c>
      <c r="L43" s="142" t="str">
        <f t="shared" si="14"/>
        <v/>
      </c>
      <c r="M43" s="143" t="str">
        <f>IF((OR(วันทำงาน!H43="",$F$1="")),"",IF(F43="Salesman",วันทำงาน!H43,""))</f>
        <v/>
      </c>
      <c r="N43" s="112">
        <f>IF($M43="",0,IF($X43="P",Y43*เงื่อนไข!$C$5,0))</f>
        <v>0</v>
      </c>
      <c r="O43" s="112">
        <f>IF($M43="",0,IF($X43="P",AH43*เงื่อนไข!$C$5,0))</f>
        <v>0</v>
      </c>
      <c r="P43" s="142">
        <f>IF($M43="",0,IF($X43="P",AQ43*เงื่อนไข!$C$5,0))</f>
        <v>0</v>
      </c>
      <c r="Q43" s="142">
        <f t="shared" si="15"/>
        <v>0</v>
      </c>
      <c r="R43" s="125" t="str">
        <f>IF($A43="","",IF(วันทำงาน!J43&lt;&gt;"",วันทำงาน!J43,""))</f>
        <v/>
      </c>
      <c r="S43" s="125" t="str">
        <f>IF($A43="","",IF(วันทำงาน!K43&lt;&gt;"",วันทำงาน!K43,""))</f>
        <v/>
      </c>
      <c r="T43" s="157" t="str">
        <f>IF($A43="","",IF(วันทำงาน!AZ43&lt;&gt;"",วันทำงาน!AZ43,""))</f>
        <v/>
      </c>
      <c r="U43" s="107" t="str">
        <f>IF(A43="","",เงื่อนไข!C$4)</f>
        <v/>
      </c>
      <c r="V43" s="107">
        <f t="shared" si="2"/>
        <v>0</v>
      </c>
      <c r="W43" s="106" t="str">
        <f t="shared" si="3"/>
        <v/>
      </c>
      <c r="X43" s="187" t="str">
        <f t="shared" si="4"/>
        <v/>
      </c>
      <c r="Y43" s="185">
        <f>วันทำงาน!AQ43</f>
        <v>0</v>
      </c>
      <c r="Z43" s="151"/>
      <c r="AA43" s="151">
        <f>IF($W43="",0,IF($W43&gt;=100%,เงื่อนไข!$H$4,IF($W43&gt;=80%,เงื่อนไข!$G$4,IF($W43&gt;=50%,เงื่อนไข!$F$4,IF($W43&lt;50%,เงื่อนไข!$E$4)))))</f>
        <v>0</v>
      </c>
      <c r="AB43" s="180">
        <f t="shared" si="5"/>
        <v>0</v>
      </c>
      <c r="AC43" s="142">
        <f t="shared" si="6"/>
        <v>0</v>
      </c>
      <c r="AD43" s="176">
        <f>IF(AB43=0,0,AB43/$R43*เงื่อนไข!$B$4)</f>
        <v>0</v>
      </c>
      <c r="AE43" s="182">
        <f t="shared" si="7"/>
        <v>0</v>
      </c>
      <c r="AF43" s="176">
        <f>SUMIF(วันทำงาน!$F$109:$F$242,$B43,วันทำงาน!$J$109:$J$242)</f>
        <v>0</v>
      </c>
      <c r="AG43" s="183">
        <f>IF((AND($W43&gt;=100%,$W43&lt;&gt;"")),เงื่อนไข!$F$8*Y43/$V43,0)</f>
        <v>0</v>
      </c>
      <c r="AH43" s="182">
        <f>SUM(วันทำงาน!AR43:AT43,วันทำงาน!AV43:AX43)</f>
        <v>0</v>
      </c>
      <c r="AI43" s="151"/>
      <c r="AJ43" s="151">
        <f>IF($W43="",0,IF($W43&gt;=100%,เงื่อนไข!$L$4,IF($W43&gt;=80%,เงื่อนไข!$K$4,IF($W43&gt;=50%,เงื่อนไข!$J$4,IF($W43&lt;50%,เงื่อนไข!$I$4)))))</f>
        <v>0</v>
      </c>
      <c r="AK43" s="180">
        <f t="shared" si="8"/>
        <v>0</v>
      </c>
      <c r="AL43" s="176">
        <f t="shared" si="9"/>
        <v>0</v>
      </c>
      <c r="AM43" s="176">
        <f>IF(AK43=0,0,AK43/$R43*เงื่อนไข!$B$4)</f>
        <v>0</v>
      </c>
      <c r="AN43" s="182">
        <f t="shared" si="10"/>
        <v>0</v>
      </c>
      <c r="AO43" s="176">
        <f>SUMIF(วันทำงาน!$F$109:$F$242,$B43,วันทำงาน!$K$109:$K$242)</f>
        <v>0</v>
      </c>
      <c r="AP43" s="183">
        <f>IF((AND($W43&gt;=100%,$W43&lt;&gt;"")),เงื่อนไข!$F$8*AH43/$V43,0)</f>
        <v>0</v>
      </c>
      <c r="AQ43" s="185">
        <f>วันทำงาน!AU43</f>
        <v>0</v>
      </c>
      <c r="AR43" s="151"/>
      <c r="AS43" s="151">
        <f>IF(W43="",0,IF($W43&gt;=100%,เงื่อนไข!$P$4,IF($W43&gt;=80%,เงื่อนไข!$O$4,IF($W43&gt;=50%,เงื่อนไข!$N$4,IF($W43&lt;50%,เงื่อนไข!$M$4)))))</f>
        <v>0</v>
      </c>
      <c r="AT43" s="180">
        <f t="shared" si="11"/>
        <v>0</v>
      </c>
      <c r="AU43" s="176">
        <f t="shared" si="12"/>
        <v>0</v>
      </c>
      <c r="AV43" s="176">
        <f>IF(AT43=0,0,AT43/$R43*เงื่อนไข!$B$4)</f>
        <v>0</v>
      </c>
      <c r="AW43" s="182">
        <f t="shared" si="13"/>
        <v>0</v>
      </c>
      <c r="AX43" s="176">
        <f>SUMIF(วันทำงาน!$F$109:$F$242,$B43,วันทำงาน!$L$109:$L$242)</f>
        <v>0</v>
      </c>
      <c r="AY43" s="183">
        <f>IF((AND($W43&gt;=100%,$W43&lt;&gt;"")),เงื่อนไข!$F$8*AQ43/$V43,0)</f>
        <v>0</v>
      </c>
    </row>
    <row r="44" spans="1:51" s="6" customFormat="1" x14ac:dyDescent="0.25">
      <c r="A44" s="125" t="str">
        <f>IF(วันทำงาน!A44&lt;&gt;"",วันทำงาน!A44,"")</f>
        <v/>
      </c>
      <c r="B44" s="125" t="str">
        <f>IF(วันทำงาน!B44&lt;&gt;"",วันทำงาน!B44,"")</f>
        <v/>
      </c>
      <c r="C44" s="125"/>
      <c r="D44" s="125" t="str">
        <f>IF(วันทำงาน!C44&lt;&gt;"",วันทำงาน!C44,"")</f>
        <v/>
      </c>
      <c r="E44" s="126" t="str">
        <f>IF(วันทำงาน!D44&lt;&gt;"",วันทำงาน!D44,"")</f>
        <v/>
      </c>
      <c r="F44" s="91" t="str">
        <f>IF(วันทำงาน!E44&lt;&gt;"",วันทำงาน!E44,"")</f>
        <v/>
      </c>
      <c r="G44" s="125" t="str">
        <f>IF(วันทำงาน!F44&lt;&gt;"",วันทำงาน!F44,"")</f>
        <v/>
      </c>
      <c r="H44" s="137" t="str">
        <f>IF(F44="Salesman",วันทำงาน!G44,"")</f>
        <v/>
      </c>
      <c r="I44" s="142" t="str">
        <f>IF($H44="","",AB44/$R44*(100%-เงื่อนไข!$B$4))</f>
        <v/>
      </c>
      <c r="J44" s="142" t="str">
        <f>IF($H44="","",AK44/$R44*(100%-เงื่อนไข!$B$4))</f>
        <v/>
      </c>
      <c r="K44" s="142" t="str">
        <f>IF($H44="","",AT44/$R44*(100%-เงื่อนไข!$B$4))</f>
        <v/>
      </c>
      <c r="L44" s="142" t="str">
        <f t="shared" si="14"/>
        <v/>
      </c>
      <c r="M44" s="143" t="str">
        <f>IF((OR(วันทำงาน!H44="",$F$1="")),"",IF(F44="Salesman",วันทำงาน!H44,""))</f>
        <v/>
      </c>
      <c r="N44" s="112">
        <f>IF($M44="",0,IF($X44="P",Y44*เงื่อนไข!$C$5,0))</f>
        <v>0</v>
      </c>
      <c r="O44" s="112">
        <f>IF($M44="",0,IF($X44="P",AH44*เงื่อนไข!$C$5,0))</f>
        <v>0</v>
      </c>
      <c r="P44" s="142">
        <f>IF($M44="",0,IF($X44="P",AQ44*เงื่อนไข!$C$5,0))</f>
        <v>0</v>
      </c>
      <c r="Q44" s="142">
        <f t="shared" si="15"/>
        <v>0</v>
      </c>
      <c r="R44" s="125" t="str">
        <f>IF($A44="","",IF(วันทำงาน!J44&lt;&gt;"",วันทำงาน!J44,""))</f>
        <v/>
      </c>
      <c r="S44" s="125" t="str">
        <f>IF($A44="","",IF(วันทำงาน!K44&lt;&gt;"",วันทำงาน!K44,""))</f>
        <v/>
      </c>
      <c r="T44" s="157" t="str">
        <f>IF($A44="","",IF(วันทำงาน!AZ44&lt;&gt;"",วันทำงาน!AZ44,""))</f>
        <v/>
      </c>
      <c r="U44" s="107" t="str">
        <f>IF(A44="","",เงื่อนไข!C$4)</f>
        <v/>
      </c>
      <c r="V44" s="107">
        <f t="shared" si="2"/>
        <v>0</v>
      </c>
      <c r="W44" s="106" t="str">
        <f t="shared" si="3"/>
        <v/>
      </c>
      <c r="X44" s="187" t="str">
        <f t="shared" si="4"/>
        <v/>
      </c>
      <c r="Y44" s="185">
        <f>วันทำงาน!AQ44</f>
        <v>0</v>
      </c>
      <c r="Z44" s="151"/>
      <c r="AA44" s="151">
        <f>IF($W44="",0,IF($W44&gt;=100%,เงื่อนไข!$H$4,IF($W44&gt;=80%,เงื่อนไข!$G$4,IF($W44&gt;=50%,เงื่อนไข!$F$4,IF($W44&lt;50%,เงื่อนไข!$E$4)))))</f>
        <v>0</v>
      </c>
      <c r="AB44" s="180">
        <f t="shared" si="5"/>
        <v>0</v>
      </c>
      <c r="AC44" s="142">
        <f t="shared" si="6"/>
        <v>0</v>
      </c>
      <c r="AD44" s="176">
        <f>IF(AB44=0,0,AB44/$R44*เงื่อนไข!$B$4)</f>
        <v>0</v>
      </c>
      <c r="AE44" s="182">
        <f t="shared" si="7"/>
        <v>0</v>
      </c>
      <c r="AF44" s="176">
        <f>SUMIF(วันทำงาน!$F$109:$F$242,$B44,วันทำงาน!$J$109:$J$242)</f>
        <v>0</v>
      </c>
      <c r="AG44" s="183">
        <f>IF((AND($W44&gt;=100%,$W44&lt;&gt;"")),เงื่อนไข!$F$8*Y44/$V44,0)</f>
        <v>0</v>
      </c>
      <c r="AH44" s="182">
        <f>SUM(วันทำงาน!AR44:AT44,วันทำงาน!AV44:AX44)</f>
        <v>0</v>
      </c>
      <c r="AI44" s="151"/>
      <c r="AJ44" s="151">
        <f>IF($W44="",0,IF($W44&gt;=100%,เงื่อนไข!$L$4,IF($W44&gt;=80%,เงื่อนไข!$K$4,IF($W44&gt;=50%,เงื่อนไข!$J$4,IF($W44&lt;50%,เงื่อนไข!$I$4)))))</f>
        <v>0</v>
      </c>
      <c r="AK44" s="180">
        <f t="shared" si="8"/>
        <v>0</v>
      </c>
      <c r="AL44" s="176">
        <f t="shared" si="9"/>
        <v>0</v>
      </c>
      <c r="AM44" s="176">
        <f>IF(AK44=0,0,AK44/$R44*เงื่อนไข!$B$4)</f>
        <v>0</v>
      </c>
      <c r="AN44" s="182">
        <f t="shared" si="10"/>
        <v>0</v>
      </c>
      <c r="AO44" s="176">
        <f>SUMIF(วันทำงาน!$F$109:$F$242,$B44,วันทำงาน!$K$109:$K$242)</f>
        <v>0</v>
      </c>
      <c r="AP44" s="183">
        <f>IF((AND($W44&gt;=100%,$W44&lt;&gt;"")),เงื่อนไข!$F$8*AH44/$V44,0)</f>
        <v>0</v>
      </c>
      <c r="AQ44" s="185">
        <f>วันทำงาน!AU44</f>
        <v>0</v>
      </c>
      <c r="AR44" s="151"/>
      <c r="AS44" s="151">
        <f>IF(W44="",0,IF($W44&gt;=100%,เงื่อนไข!$P$4,IF($W44&gt;=80%,เงื่อนไข!$O$4,IF($W44&gt;=50%,เงื่อนไข!$N$4,IF($W44&lt;50%,เงื่อนไข!$M$4)))))</f>
        <v>0</v>
      </c>
      <c r="AT44" s="180">
        <f t="shared" si="11"/>
        <v>0</v>
      </c>
      <c r="AU44" s="176">
        <f t="shared" si="12"/>
        <v>0</v>
      </c>
      <c r="AV44" s="176">
        <f>IF(AT44=0,0,AT44/$R44*เงื่อนไข!$B$4)</f>
        <v>0</v>
      </c>
      <c r="AW44" s="182">
        <f t="shared" si="13"/>
        <v>0</v>
      </c>
      <c r="AX44" s="176">
        <f>SUMIF(วันทำงาน!$F$109:$F$242,$B44,วันทำงาน!$L$109:$L$242)</f>
        <v>0</v>
      </c>
      <c r="AY44" s="183">
        <f>IF((AND($W44&gt;=100%,$W44&lt;&gt;"")),เงื่อนไข!$F$8*AQ44/$V44,0)</f>
        <v>0</v>
      </c>
    </row>
    <row r="45" spans="1:51" s="6" customFormat="1" x14ac:dyDescent="0.25">
      <c r="A45" s="125" t="str">
        <f>IF(วันทำงาน!A45&lt;&gt;"",วันทำงาน!A45,"")</f>
        <v/>
      </c>
      <c r="B45" s="125" t="str">
        <f>IF(วันทำงาน!B45&lt;&gt;"",วันทำงาน!B45,"")</f>
        <v/>
      </c>
      <c r="C45" s="125"/>
      <c r="D45" s="125" t="str">
        <f>IF(วันทำงาน!C45&lt;&gt;"",วันทำงาน!C45,"")</f>
        <v/>
      </c>
      <c r="E45" s="126" t="str">
        <f>IF(วันทำงาน!D45&lt;&gt;"",วันทำงาน!D45,"")</f>
        <v/>
      </c>
      <c r="F45" s="91" t="str">
        <f>IF(วันทำงาน!E45&lt;&gt;"",วันทำงาน!E45,"")</f>
        <v/>
      </c>
      <c r="G45" s="125" t="str">
        <f>IF(วันทำงาน!F45&lt;&gt;"",วันทำงาน!F45,"")</f>
        <v/>
      </c>
      <c r="H45" s="137" t="str">
        <f>IF(F45="Salesman",วันทำงาน!G45,"")</f>
        <v/>
      </c>
      <c r="I45" s="142" t="str">
        <f>IF($H45="","",AB45/$R45*(100%-เงื่อนไข!$B$4))</f>
        <v/>
      </c>
      <c r="J45" s="142" t="str">
        <f>IF($H45="","",AK45/$R45*(100%-เงื่อนไข!$B$4))</f>
        <v/>
      </c>
      <c r="K45" s="142" t="str">
        <f>IF($H45="","",AT45/$R45*(100%-เงื่อนไข!$B$4))</f>
        <v/>
      </c>
      <c r="L45" s="142" t="str">
        <f t="shared" si="14"/>
        <v/>
      </c>
      <c r="M45" s="143" t="str">
        <f>IF((OR(วันทำงาน!H45="",$F$1="")),"",IF(F45="Salesman",วันทำงาน!H45,""))</f>
        <v/>
      </c>
      <c r="N45" s="112">
        <f>IF($M45="",0,IF($X45="P",Y45*เงื่อนไข!$C$5,0))</f>
        <v>0</v>
      </c>
      <c r="O45" s="112">
        <f>IF($M45="",0,IF($X45="P",AH45*เงื่อนไข!$C$5,0))</f>
        <v>0</v>
      </c>
      <c r="P45" s="142">
        <f>IF($M45="",0,IF($X45="P",AQ45*เงื่อนไข!$C$5,0))</f>
        <v>0</v>
      </c>
      <c r="Q45" s="142">
        <f t="shared" si="15"/>
        <v>0</v>
      </c>
      <c r="R45" s="125" t="str">
        <f>IF($A45="","",IF(วันทำงาน!J45&lt;&gt;"",วันทำงาน!J45,""))</f>
        <v/>
      </c>
      <c r="S45" s="125" t="str">
        <f>IF($A45="","",IF(วันทำงาน!K45&lt;&gt;"",วันทำงาน!K45,""))</f>
        <v/>
      </c>
      <c r="T45" s="157" t="str">
        <f>IF($A45="","",IF(วันทำงาน!AZ45&lt;&gt;"",วันทำงาน!AZ45,""))</f>
        <v/>
      </c>
      <c r="U45" s="107" t="str">
        <f>IF(A45="","",เงื่อนไข!C$4)</f>
        <v/>
      </c>
      <c r="V45" s="107">
        <f t="shared" si="2"/>
        <v>0</v>
      </c>
      <c r="W45" s="106" t="str">
        <f t="shared" si="3"/>
        <v/>
      </c>
      <c r="X45" s="187" t="str">
        <f t="shared" si="4"/>
        <v/>
      </c>
      <c r="Y45" s="185">
        <f>วันทำงาน!AQ45</f>
        <v>0</v>
      </c>
      <c r="Z45" s="151"/>
      <c r="AA45" s="151">
        <f>IF($W45="",0,IF($W45&gt;=100%,เงื่อนไข!$H$4,IF($W45&gt;=80%,เงื่อนไข!$G$4,IF($W45&gt;=50%,เงื่อนไข!$F$4,IF($W45&lt;50%,เงื่อนไข!$E$4)))))</f>
        <v>0</v>
      </c>
      <c r="AB45" s="180">
        <f t="shared" si="5"/>
        <v>0</v>
      </c>
      <c r="AC45" s="142">
        <f t="shared" si="6"/>
        <v>0</v>
      </c>
      <c r="AD45" s="176">
        <f>IF(AB45=0,0,AB45/$R45*เงื่อนไข!$B$4)</f>
        <v>0</v>
      </c>
      <c r="AE45" s="182">
        <f t="shared" si="7"/>
        <v>0</v>
      </c>
      <c r="AF45" s="176">
        <f>SUMIF(วันทำงาน!$F$109:$F$242,$B45,วันทำงาน!$J$109:$J$242)</f>
        <v>0</v>
      </c>
      <c r="AG45" s="183">
        <f>IF((AND($W45&gt;=100%,$W45&lt;&gt;"")),เงื่อนไข!$F$8*Y45/$V45,0)</f>
        <v>0</v>
      </c>
      <c r="AH45" s="182">
        <f>SUM(วันทำงาน!AR45:AT45,วันทำงาน!AV45:AX45)</f>
        <v>0</v>
      </c>
      <c r="AI45" s="151"/>
      <c r="AJ45" s="151">
        <f>IF($W45="",0,IF($W45&gt;=100%,เงื่อนไข!$L$4,IF($W45&gt;=80%,เงื่อนไข!$K$4,IF($W45&gt;=50%,เงื่อนไข!$J$4,IF($W45&lt;50%,เงื่อนไข!$I$4)))))</f>
        <v>0</v>
      </c>
      <c r="AK45" s="180">
        <f t="shared" si="8"/>
        <v>0</v>
      </c>
      <c r="AL45" s="176">
        <f t="shared" si="9"/>
        <v>0</v>
      </c>
      <c r="AM45" s="176">
        <f>IF(AK45=0,0,AK45/$R45*เงื่อนไข!$B$4)</f>
        <v>0</v>
      </c>
      <c r="AN45" s="182">
        <f t="shared" si="10"/>
        <v>0</v>
      </c>
      <c r="AO45" s="176">
        <f>SUMIF(วันทำงาน!$F$109:$F$242,$B45,วันทำงาน!$K$109:$K$242)</f>
        <v>0</v>
      </c>
      <c r="AP45" s="183">
        <f>IF((AND($W45&gt;=100%,$W45&lt;&gt;"")),เงื่อนไข!$F$8*AH45/$V45,0)</f>
        <v>0</v>
      </c>
      <c r="AQ45" s="185">
        <f>วันทำงาน!AU45</f>
        <v>0</v>
      </c>
      <c r="AR45" s="151"/>
      <c r="AS45" s="151">
        <f>IF(W45="",0,IF($W45&gt;=100%,เงื่อนไข!$P$4,IF($W45&gt;=80%,เงื่อนไข!$O$4,IF($W45&gt;=50%,เงื่อนไข!$N$4,IF($W45&lt;50%,เงื่อนไข!$M$4)))))</f>
        <v>0</v>
      </c>
      <c r="AT45" s="180">
        <f t="shared" si="11"/>
        <v>0</v>
      </c>
      <c r="AU45" s="176">
        <f t="shared" si="12"/>
        <v>0</v>
      </c>
      <c r="AV45" s="176">
        <f>IF(AT45=0,0,AT45/$R45*เงื่อนไข!$B$4)</f>
        <v>0</v>
      </c>
      <c r="AW45" s="182">
        <f t="shared" si="13"/>
        <v>0</v>
      </c>
      <c r="AX45" s="176">
        <f>SUMIF(วันทำงาน!$F$109:$F$242,$B45,วันทำงาน!$L$109:$L$242)</f>
        <v>0</v>
      </c>
      <c r="AY45" s="183">
        <f>IF((AND($W45&gt;=100%,$W45&lt;&gt;"")),เงื่อนไข!$F$8*AQ45/$V45,0)</f>
        <v>0</v>
      </c>
    </row>
    <row r="46" spans="1:51" s="6" customFormat="1" x14ac:dyDescent="0.25">
      <c r="A46" s="125" t="str">
        <f>IF(วันทำงาน!A46&lt;&gt;"",วันทำงาน!A46,"")</f>
        <v/>
      </c>
      <c r="B46" s="125" t="str">
        <f>IF(วันทำงาน!B46&lt;&gt;"",วันทำงาน!B46,"")</f>
        <v/>
      </c>
      <c r="C46" s="125"/>
      <c r="D46" s="125" t="str">
        <f>IF(วันทำงาน!C46&lt;&gt;"",วันทำงาน!C46,"")</f>
        <v/>
      </c>
      <c r="E46" s="126" t="str">
        <f>IF(วันทำงาน!D46&lt;&gt;"",วันทำงาน!D46,"")</f>
        <v/>
      </c>
      <c r="F46" s="91" t="str">
        <f>IF(วันทำงาน!E46&lt;&gt;"",วันทำงาน!E46,"")</f>
        <v/>
      </c>
      <c r="G46" s="125" t="str">
        <f>IF(วันทำงาน!F46&lt;&gt;"",วันทำงาน!F46,"")</f>
        <v/>
      </c>
      <c r="H46" s="137" t="str">
        <f>IF(F46="Salesman",วันทำงาน!G46,"")</f>
        <v/>
      </c>
      <c r="I46" s="142" t="str">
        <f>IF($H46="","",AB46/$R46*(100%-เงื่อนไข!$B$4))</f>
        <v/>
      </c>
      <c r="J46" s="142" t="str">
        <f>IF($H46="","",AK46/$R46*(100%-เงื่อนไข!$B$4))</f>
        <v/>
      </c>
      <c r="K46" s="142" t="str">
        <f>IF($H46="","",AT46/$R46*(100%-เงื่อนไข!$B$4))</f>
        <v/>
      </c>
      <c r="L46" s="142" t="str">
        <f t="shared" si="14"/>
        <v/>
      </c>
      <c r="M46" s="143" t="str">
        <f>IF((OR(วันทำงาน!H46="",$F$1="")),"",IF(F46="Salesman",วันทำงาน!H46,""))</f>
        <v/>
      </c>
      <c r="N46" s="112">
        <f>IF($M46="",0,IF($X46="P",Y46*เงื่อนไข!$C$5,0))</f>
        <v>0</v>
      </c>
      <c r="O46" s="112">
        <f>IF($M46="",0,IF($X46="P",AH46*เงื่อนไข!$C$5,0))</f>
        <v>0</v>
      </c>
      <c r="P46" s="142">
        <f>IF($M46="",0,IF($X46="P",AQ46*เงื่อนไข!$C$5,0))</f>
        <v>0</v>
      </c>
      <c r="Q46" s="142">
        <f t="shared" si="15"/>
        <v>0</v>
      </c>
      <c r="R46" s="125" t="str">
        <f>IF($A46="","",IF(วันทำงาน!J46&lt;&gt;"",วันทำงาน!J46,""))</f>
        <v/>
      </c>
      <c r="S46" s="125" t="str">
        <f>IF($A46="","",IF(วันทำงาน!K46&lt;&gt;"",วันทำงาน!K46,""))</f>
        <v/>
      </c>
      <c r="T46" s="157" t="str">
        <f>IF($A46="","",IF(วันทำงาน!AZ46&lt;&gt;"",วันทำงาน!AZ46,""))</f>
        <v/>
      </c>
      <c r="U46" s="107" t="str">
        <f>IF(A46="","",เงื่อนไข!C$4)</f>
        <v/>
      </c>
      <c r="V46" s="107">
        <f t="shared" si="2"/>
        <v>0</v>
      </c>
      <c r="W46" s="106" t="str">
        <f t="shared" si="3"/>
        <v/>
      </c>
      <c r="X46" s="187" t="str">
        <f t="shared" si="4"/>
        <v/>
      </c>
      <c r="Y46" s="185">
        <f>วันทำงาน!AQ46</f>
        <v>0</v>
      </c>
      <c r="Z46" s="151"/>
      <c r="AA46" s="151">
        <f>IF($W46="",0,IF($W46&gt;=100%,เงื่อนไข!$H$4,IF($W46&gt;=80%,เงื่อนไข!$G$4,IF($W46&gt;=50%,เงื่อนไข!$F$4,IF($W46&lt;50%,เงื่อนไข!$E$4)))))</f>
        <v>0</v>
      </c>
      <c r="AB46" s="180">
        <f t="shared" si="5"/>
        <v>0</v>
      </c>
      <c r="AC46" s="142">
        <f t="shared" si="6"/>
        <v>0</v>
      </c>
      <c r="AD46" s="176">
        <f>IF(AB46=0,0,AB46/$R46*เงื่อนไข!$B$4)</f>
        <v>0</v>
      </c>
      <c r="AE46" s="182">
        <f t="shared" si="7"/>
        <v>0</v>
      </c>
      <c r="AF46" s="176">
        <f>SUMIF(วันทำงาน!$F$109:$F$242,$B46,วันทำงาน!$J$109:$J$242)</f>
        <v>0</v>
      </c>
      <c r="AG46" s="183">
        <f>IF((AND($W46&gt;=100%,$W46&lt;&gt;"")),เงื่อนไข!$F$8*Y46/$V46,0)</f>
        <v>0</v>
      </c>
      <c r="AH46" s="182">
        <f>SUM(วันทำงาน!AR46:AT46,วันทำงาน!AV46:AX46)</f>
        <v>0</v>
      </c>
      <c r="AI46" s="151"/>
      <c r="AJ46" s="151">
        <f>IF($W46="",0,IF($W46&gt;=100%,เงื่อนไข!$L$4,IF($W46&gt;=80%,เงื่อนไข!$K$4,IF($W46&gt;=50%,เงื่อนไข!$J$4,IF($W46&lt;50%,เงื่อนไข!$I$4)))))</f>
        <v>0</v>
      </c>
      <c r="AK46" s="180">
        <f t="shared" si="8"/>
        <v>0</v>
      </c>
      <c r="AL46" s="176">
        <f t="shared" si="9"/>
        <v>0</v>
      </c>
      <c r="AM46" s="176">
        <f>IF(AK46=0,0,AK46/$R46*เงื่อนไข!$B$4)</f>
        <v>0</v>
      </c>
      <c r="AN46" s="182">
        <f t="shared" si="10"/>
        <v>0</v>
      </c>
      <c r="AO46" s="176">
        <f>SUMIF(วันทำงาน!$F$109:$F$242,$B46,วันทำงาน!$K$109:$K$242)</f>
        <v>0</v>
      </c>
      <c r="AP46" s="183">
        <f>IF((AND($W46&gt;=100%,$W46&lt;&gt;"")),เงื่อนไข!$F$8*AH46/$V46,0)</f>
        <v>0</v>
      </c>
      <c r="AQ46" s="185">
        <f>วันทำงาน!AU46</f>
        <v>0</v>
      </c>
      <c r="AR46" s="151"/>
      <c r="AS46" s="151">
        <f>IF(W46="",0,IF($W46&gt;=100%,เงื่อนไข!$P$4,IF($W46&gt;=80%,เงื่อนไข!$O$4,IF($W46&gt;=50%,เงื่อนไข!$N$4,IF($W46&lt;50%,เงื่อนไข!$M$4)))))</f>
        <v>0</v>
      </c>
      <c r="AT46" s="180">
        <f t="shared" si="11"/>
        <v>0</v>
      </c>
      <c r="AU46" s="176">
        <f t="shared" si="12"/>
        <v>0</v>
      </c>
      <c r="AV46" s="176">
        <f>IF(AT46=0,0,AT46/$R46*เงื่อนไข!$B$4)</f>
        <v>0</v>
      </c>
      <c r="AW46" s="182">
        <f t="shared" si="13"/>
        <v>0</v>
      </c>
      <c r="AX46" s="176">
        <f>SUMIF(วันทำงาน!$F$109:$F$242,$B46,วันทำงาน!$L$109:$L$242)</f>
        <v>0</v>
      </c>
      <c r="AY46" s="183">
        <f>IF((AND($W46&gt;=100%,$W46&lt;&gt;"")),เงื่อนไข!$F$8*AQ46/$V46,0)</f>
        <v>0</v>
      </c>
    </row>
    <row r="47" spans="1:51" s="6" customFormat="1" x14ac:dyDescent="0.25">
      <c r="A47" s="125" t="str">
        <f>IF(วันทำงาน!A47&lt;&gt;"",วันทำงาน!A47,"")</f>
        <v/>
      </c>
      <c r="B47" s="125" t="str">
        <f>IF(วันทำงาน!B47&lt;&gt;"",วันทำงาน!B47,"")</f>
        <v/>
      </c>
      <c r="C47" s="125"/>
      <c r="D47" s="125" t="str">
        <f>IF(วันทำงาน!C47&lt;&gt;"",วันทำงาน!C47,"")</f>
        <v/>
      </c>
      <c r="E47" s="126" t="str">
        <f>IF(วันทำงาน!D47&lt;&gt;"",วันทำงาน!D47,"")</f>
        <v/>
      </c>
      <c r="F47" s="91" t="str">
        <f>IF(วันทำงาน!E47&lt;&gt;"",วันทำงาน!E47,"")</f>
        <v/>
      </c>
      <c r="G47" s="125" t="str">
        <f>IF(วันทำงาน!F47&lt;&gt;"",วันทำงาน!F47,"")</f>
        <v/>
      </c>
      <c r="H47" s="137" t="str">
        <f>IF(F47="Salesman",วันทำงาน!G47,"")</f>
        <v/>
      </c>
      <c r="I47" s="142" t="str">
        <f>IF($H47="","",AB47/$R47*(100%-เงื่อนไข!$B$4))</f>
        <v/>
      </c>
      <c r="J47" s="142" t="str">
        <f>IF($H47="","",AK47/$R47*(100%-เงื่อนไข!$B$4))</f>
        <v/>
      </c>
      <c r="K47" s="142" t="str">
        <f>IF($H47="","",AT47/$R47*(100%-เงื่อนไข!$B$4))</f>
        <v/>
      </c>
      <c r="L47" s="142" t="str">
        <f t="shared" si="14"/>
        <v/>
      </c>
      <c r="M47" s="143" t="str">
        <f>IF((OR(วันทำงาน!H47="",$F$1="")),"",IF(F47="Salesman",วันทำงาน!H47,""))</f>
        <v/>
      </c>
      <c r="N47" s="112">
        <f>IF($M47="",0,IF($X47="P",Y47*เงื่อนไข!$C$5,0))</f>
        <v>0</v>
      </c>
      <c r="O47" s="112">
        <f>IF($M47="",0,IF($X47="P",AH47*เงื่อนไข!$C$5,0))</f>
        <v>0</v>
      </c>
      <c r="P47" s="142">
        <f>IF($M47="",0,IF($X47="P",AQ47*เงื่อนไข!$C$5,0))</f>
        <v>0</v>
      </c>
      <c r="Q47" s="142">
        <f t="shared" si="15"/>
        <v>0</v>
      </c>
      <c r="R47" s="125" t="str">
        <f>IF($A47="","",IF(วันทำงาน!J47&lt;&gt;"",วันทำงาน!J47,""))</f>
        <v/>
      </c>
      <c r="S47" s="125" t="str">
        <f>IF($A47="","",IF(วันทำงาน!K47&lt;&gt;"",วันทำงาน!K47,""))</f>
        <v/>
      </c>
      <c r="T47" s="157" t="str">
        <f>IF($A47="","",IF(วันทำงาน!AZ47&lt;&gt;"",วันทำงาน!AZ47,""))</f>
        <v/>
      </c>
      <c r="U47" s="107" t="str">
        <f>IF(A47="","",เงื่อนไข!C$4)</f>
        <v/>
      </c>
      <c r="V47" s="107">
        <f t="shared" si="2"/>
        <v>0</v>
      </c>
      <c r="W47" s="106" t="str">
        <f t="shared" si="3"/>
        <v/>
      </c>
      <c r="X47" s="187" t="str">
        <f t="shared" si="4"/>
        <v/>
      </c>
      <c r="Y47" s="185">
        <f>วันทำงาน!AQ47</f>
        <v>0</v>
      </c>
      <c r="Z47" s="151"/>
      <c r="AA47" s="151">
        <f>IF($W47="",0,IF($W47&gt;=100%,เงื่อนไข!$H$4,IF($W47&gt;=80%,เงื่อนไข!$G$4,IF($W47&gt;=50%,เงื่อนไข!$F$4,IF($W47&lt;50%,เงื่อนไข!$E$4)))))</f>
        <v>0</v>
      </c>
      <c r="AB47" s="180">
        <f t="shared" si="5"/>
        <v>0</v>
      </c>
      <c r="AC47" s="142">
        <f t="shared" si="6"/>
        <v>0</v>
      </c>
      <c r="AD47" s="176">
        <f>IF(AB47=0,0,AB47/$R47*เงื่อนไข!$B$4)</f>
        <v>0</v>
      </c>
      <c r="AE47" s="182">
        <f t="shared" si="7"/>
        <v>0</v>
      </c>
      <c r="AF47" s="176">
        <f>SUMIF(วันทำงาน!$F$109:$F$242,$B47,วันทำงาน!$J$109:$J$242)</f>
        <v>0</v>
      </c>
      <c r="AG47" s="183">
        <f>IF((AND($W47&gt;=100%,$W47&lt;&gt;"")),เงื่อนไข!$F$8*Y47/$V47,0)</f>
        <v>0</v>
      </c>
      <c r="AH47" s="182">
        <f>SUM(วันทำงาน!AR47:AT47,วันทำงาน!AV47:AX47)</f>
        <v>0</v>
      </c>
      <c r="AI47" s="151"/>
      <c r="AJ47" s="151">
        <f>IF($W47="",0,IF($W47&gt;=100%,เงื่อนไข!$L$4,IF($W47&gt;=80%,เงื่อนไข!$K$4,IF($W47&gt;=50%,เงื่อนไข!$J$4,IF($W47&lt;50%,เงื่อนไข!$I$4)))))</f>
        <v>0</v>
      </c>
      <c r="AK47" s="180">
        <f t="shared" si="8"/>
        <v>0</v>
      </c>
      <c r="AL47" s="176">
        <f t="shared" si="9"/>
        <v>0</v>
      </c>
      <c r="AM47" s="176">
        <f>IF(AK47=0,0,AK47/$R47*เงื่อนไข!$B$4)</f>
        <v>0</v>
      </c>
      <c r="AN47" s="182">
        <f t="shared" si="10"/>
        <v>0</v>
      </c>
      <c r="AO47" s="176">
        <f>SUMIF(วันทำงาน!$F$109:$F$242,$B47,วันทำงาน!$K$109:$K$242)</f>
        <v>0</v>
      </c>
      <c r="AP47" s="183">
        <f>IF((AND($W47&gt;=100%,$W47&lt;&gt;"")),เงื่อนไข!$F$8*AH47/$V47,0)</f>
        <v>0</v>
      </c>
      <c r="AQ47" s="185">
        <f>วันทำงาน!AU47</f>
        <v>0</v>
      </c>
      <c r="AR47" s="151"/>
      <c r="AS47" s="151">
        <f>IF(W47="",0,IF($W47&gt;=100%,เงื่อนไข!$P$4,IF($W47&gt;=80%,เงื่อนไข!$O$4,IF($W47&gt;=50%,เงื่อนไข!$N$4,IF($W47&lt;50%,เงื่อนไข!$M$4)))))</f>
        <v>0</v>
      </c>
      <c r="AT47" s="180">
        <f t="shared" si="11"/>
        <v>0</v>
      </c>
      <c r="AU47" s="176">
        <f t="shared" si="12"/>
        <v>0</v>
      </c>
      <c r="AV47" s="176">
        <f>IF(AT47=0,0,AT47/$R47*เงื่อนไข!$B$4)</f>
        <v>0</v>
      </c>
      <c r="AW47" s="182">
        <f t="shared" si="13"/>
        <v>0</v>
      </c>
      <c r="AX47" s="176">
        <f>SUMIF(วันทำงาน!$F$109:$F$242,$B47,วันทำงาน!$L$109:$L$242)</f>
        <v>0</v>
      </c>
      <c r="AY47" s="183">
        <f>IF((AND($W47&gt;=100%,$W47&lt;&gt;"")),เงื่อนไข!$F$8*AQ47/$V47,0)</f>
        <v>0</v>
      </c>
    </row>
    <row r="48" spans="1:51" s="6" customFormat="1" x14ac:dyDescent="0.25">
      <c r="A48" s="125" t="str">
        <f>IF(วันทำงาน!A48&lt;&gt;"",วันทำงาน!A48,"")</f>
        <v/>
      </c>
      <c r="B48" s="125" t="str">
        <f>IF(วันทำงาน!B48&lt;&gt;"",วันทำงาน!B48,"")</f>
        <v/>
      </c>
      <c r="C48" s="125"/>
      <c r="D48" s="125" t="str">
        <f>IF(วันทำงาน!C48&lt;&gt;"",วันทำงาน!C48,"")</f>
        <v/>
      </c>
      <c r="E48" s="126" t="str">
        <f>IF(วันทำงาน!D48&lt;&gt;"",วันทำงาน!D48,"")</f>
        <v/>
      </c>
      <c r="F48" s="91" t="str">
        <f>IF(วันทำงาน!E48&lt;&gt;"",วันทำงาน!E48,"")</f>
        <v/>
      </c>
      <c r="G48" s="125" t="str">
        <f>IF(วันทำงาน!F48&lt;&gt;"",วันทำงาน!F48,"")</f>
        <v/>
      </c>
      <c r="H48" s="137" t="str">
        <f>IF(F48="Salesman",วันทำงาน!G48,"")</f>
        <v/>
      </c>
      <c r="I48" s="142" t="str">
        <f>IF($H48="","",AB48/$R48*(100%-เงื่อนไข!$B$4))</f>
        <v/>
      </c>
      <c r="J48" s="142" t="str">
        <f>IF($H48="","",AK48/$R48*(100%-เงื่อนไข!$B$4))</f>
        <v/>
      </c>
      <c r="K48" s="142" t="str">
        <f>IF($H48="","",AT48/$R48*(100%-เงื่อนไข!$B$4))</f>
        <v/>
      </c>
      <c r="L48" s="142" t="str">
        <f t="shared" si="14"/>
        <v/>
      </c>
      <c r="M48" s="143" t="str">
        <f>IF((OR(วันทำงาน!H48="",$F$1="")),"",IF(F48="Salesman",วันทำงาน!H48,""))</f>
        <v/>
      </c>
      <c r="N48" s="112">
        <f>IF($M48="",0,IF($X48="P",Y48*เงื่อนไข!$C$5,0))</f>
        <v>0</v>
      </c>
      <c r="O48" s="112">
        <f>IF($M48="",0,IF($X48="P",AH48*เงื่อนไข!$C$5,0))</f>
        <v>0</v>
      </c>
      <c r="P48" s="142">
        <f>IF($M48="",0,IF($X48="P",AQ48*เงื่อนไข!$C$5,0))</f>
        <v>0</v>
      </c>
      <c r="Q48" s="142">
        <f t="shared" si="15"/>
        <v>0</v>
      </c>
      <c r="R48" s="125" t="str">
        <f>IF($A48="","",IF(วันทำงาน!J48&lt;&gt;"",วันทำงาน!J48,""))</f>
        <v/>
      </c>
      <c r="S48" s="125" t="str">
        <f>IF($A48="","",IF(วันทำงาน!K48&lt;&gt;"",วันทำงาน!K48,""))</f>
        <v/>
      </c>
      <c r="T48" s="157" t="str">
        <f>IF($A48="","",IF(วันทำงาน!AZ48&lt;&gt;"",วันทำงาน!AZ48,""))</f>
        <v/>
      </c>
      <c r="U48" s="107" t="str">
        <f>IF(A48="","",เงื่อนไข!C$4)</f>
        <v/>
      </c>
      <c r="V48" s="107">
        <f t="shared" si="2"/>
        <v>0</v>
      </c>
      <c r="W48" s="106" t="str">
        <f t="shared" si="3"/>
        <v/>
      </c>
      <c r="X48" s="187" t="str">
        <f t="shared" si="4"/>
        <v/>
      </c>
      <c r="Y48" s="185">
        <f>วันทำงาน!AQ48</f>
        <v>0</v>
      </c>
      <c r="Z48" s="151"/>
      <c r="AA48" s="151">
        <f>IF($W48="",0,IF($W48&gt;=100%,เงื่อนไข!$H$4,IF($W48&gt;=80%,เงื่อนไข!$G$4,IF($W48&gt;=50%,เงื่อนไข!$F$4,IF($W48&lt;50%,เงื่อนไข!$E$4)))))</f>
        <v>0</v>
      </c>
      <c r="AB48" s="180">
        <f t="shared" si="5"/>
        <v>0</v>
      </c>
      <c r="AC48" s="142">
        <f t="shared" si="6"/>
        <v>0</v>
      </c>
      <c r="AD48" s="176">
        <f>IF(AB48=0,0,AB48/$R48*เงื่อนไข!$B$4)</f>
        <v>0</v>
      </c>
      <c r="AE48" s="182">
        <f t="shared" si="7"/>
        <v>0</v>
      </c>
      <c r="AF48" s="176">
        <f>SUMIF(วันทำงาน!$F$109:$F$242,$B48,วันทำงาน!$J$109:$J$242)</f>
        <v>0</v>
      </c>
      <c r="AG48" s="183">
        <f>IF((AND($W48&gt;=100%,$W48&lt;&gt;"")),เงื่อนไข!$F$8*Y48/$V48,0)</f>
        <v>0</v>
      </c>
      <c r="AH48" s="182">
        <f>SUM(วันทำงาน!AR48:AT48,วันทำงาน!AV48:AX48)</f>
        <v>0</v>
      </c>
      <c r="AI48" s="151"/>
      <c r="AJ48" s="151">
        <f>IF($W48="",0,IF($W48&gt;=100%,เงื่อนไข!$L$4,IF($W48&gt;=80%,เงื่อนไข!$K$4,IF($W48&gt;=50%,เงื่อนไข!$J$4,IF($W48&lt;50%,เงื่อนไข!$I$4)))))</f>
        <v>0</v>
      </c>
      <c r="AK48" s="180">
        <f t="shared" si="8"/>
        <v>0</v>
      </c>
      <c r="AL48" s="176">
        <f t="shared" si="9"/>
        <v>0</v>
      </c>
      <c r="AM48" s="176">
        <f>IF(AK48=0,0,AK48/$R48*เงื่อนไข!$B$4)</f>
        <v>0</v>
      </c>
      <c r="AN48" s="182">
        <f t="shared" si="10"/>
        <v>0</v>
      </c>
      <c r="AO48" s="176">
        <f>SUMIF(วันทำงาน!$F$109:$F$242,$B48,วันทำงาน!$K$109:$K$242)</f>
        <v>0</v>
      </c>
      <c r="AP48" s="183">
        <f>IF((AND($W48&gt;=100%,$W48&lt;&gt;"")),เงื่อนไข!$F$8*AH48/$V48,0)</f>
        <v>0</v>
      </c>
      <c r="AQ48" s="185">
        <f>วันทำงาน!AU48</f>
        <v>0</v>
      </c>
      <c r="AR48" s="151"/>
      <c r="AS48" s="151">
        <f>IF(W48="",0,IF($W48&gt;=100%,เงื่อนไข!$P$4,IF($W48&gt;=80%,เงื่อนไข!$O$4,IF($W48&gt;=50%,เงื่อนไข!$N$4,IF($W48&lt;50%,เงื่อนไข!$M$4)))))</f>
        <v>0</v>
      </c>
      <c r="AT48" s="180">
        <f t="shared" si="11"/>
        <v>0</v>
      </c>
      <c r="AU48" s="176">
        <f t="shared" si="12"/>
        <v>0</v>
      </c>
      <c r="AV48" s="176">
        <f>IF(AT48=0,0,AT48/$R48*เงื่อนไข!$B$4)</f>
        <v>0</v>
      </c>
      <c r="AW48" s="182">
        <f t="shared" si="13"/>
        <v>0</v>
      </c>
      <c r="AX48" s="176">
        <f>SUMIF(วันทำงาน!$F$109:$F$242,$B48,วันทำงาน!$L$109:$L$242)</f>
        <v>0</v>
      </c>
      <c r="AY48" s="183">
        <f>IF((AND($W48&gt;=100%,$W48&lt;&gt;"")),เงื่อนไข!$F$8*AQ48/$V48,0)</f>
        <v>0</v>
      </c>
    </row>
    <row r="49" spans="1:51" s="6" customFormat="1" x14ac:dyDescent="0.25">
      <c r="A49" s="125" t="str">
        <f>IF(วันทำงาน!A49&lt;&gt;"",วันทำงาน!A49,"")</f>
        <v/>
      </c>
      <c r="B49" s="125" t="str">
        <f>IF(วันทำงาน!B49&lt;&gt;"",วันทำงาน!B49,"")</f>
        <v/>
      </c>
      <c r="C49" s="125"/>
      <c r="D49" s="125" t="str">
        <f>IF(วันทำงาน!C49&lt;&gt;"",วันทำงาน!C49,"")</f>
        <v/>
      </c>
      <c r="E49" s="126" t="str">
        <f>IF(วันทำงาน!D49&lt;&gt;"",วันทำงาน!D49,"")</f>
        <v/>
      </c>
      <c r="F49" s="91" t="str">
        <f>IF(วันทำงาน!E49&lt;&gt;"",วันทำงาน!E49,"")</f>
        <v/>
      </c>
      <c r="G49" s="125" t="str">
        <f>IF(วันทำงาน!F49&lt;&gt;"",วันทำงาน!F49,"")</f>
        <v/>
      </c>
      <c r="H49" s="137" t="str">
        <f>IF(F49="Salesman",วันทำงาน!G49,"")</f>
        <v/>
      </c>
      <c r="I49" s="142" t="str">
        <f>IF($H49="","",AB49/$R49*(100%-เงื่อนไข!$B$4))</f>
        <v/>
      </c>
      <c r="J49" s="142" t="str">
        <f>IF($H49="","",AK49/$R49*(100%-เงื่อนไข!$B$4))</f>
        <v/>
      </c>
      <c r="K49" s="142" t="str">
        <f>IF($H49="","",AT49/$R49*(100%-เงื่อนไข!$B$4))</f>
        <v/>
      </c>
      <c r="L49" s="142" t="str">
        <f t="shared" si="14"/>
        <v/>
      </c>
      <c r="M49" s="143" t="str">
        <f>IF((OR(วันทำงาน!H49="",$F$1="")),"",IF(F49="Salesman",วันทำงาน!H49,""))</f>
        <v/>
      </c>
      <c r="N49" s="112">
        <f>IF($M49="",0,IF($X49="P",Y49*เงื่อนไข!$C$5,0))</f>
        <v>0</v>
      </c>
      <c r="O49" s="112">
        <f>IF($M49="",0,IF($X49="P",AH49*เงื่อนไข!$C$5,0))</f>
        <v>0</v>
      </c>
      <c r="P49" s="142">
        <f>IF($M49="",0,IF($X49="P",AQ49*เงื่อนไข!$C$5,0))</f>
        <v>0</v>
      </c>
      <c r="Q49" s="142">
        <f t="shared" si="15"/>
        <v>0</v>
      </c>
      <c r="R49" s="125" t="str">
        <f>IF($A49="","",IF(วันทำงาน!J49&lt;&gt;"",วันทำงาน!J49,""))</f>
        <v/>
      </c>
      <c r="S49" s="125" t="str">
        <f>IF($A49="","",IF(วันทำงาน!K49&lt;&gt;"",วันทำงาน!K49,""))</f>
        <v/>
      </c>
      <c r="T49" s="157" t="str">
        <f>IF($A49="","",IF(วันทำงาน!AZ49&lt;&gt;"",วันทำงาน!AZ49,""))</f>
        <v/>
      </c>
      <c r="U49" s="107" t="str">
        <f>IF(A49="","",เงื่อนไข!C$4)</f>
        <v/>
      </c>
      <c r="V49" s="107">
        <f t="shared" si="2"/>
        <v>0</v>
      </c>
      <c r="W49" s="106" t="str">
        <f t="shared" si="3"/>
        <v/>
      </c>
      <c r="X49" s="187" t="str">
        <f t="shared" si="4"/>
        <v/>
      </c>
      <c r="Y49" s="185">
        <f>วันทำงาน!AQ49</f>
        <v>0</v>
      </c>
      <c r="Z49" s="151"/>
      <c r="AA49" s="151">
        <f>IF($W49="",0,IF($W49&gt;=100%,เงื่อนไข!$H$4,IF($W49&gt;=80%,เงื่อนไข!$G$4,IF($W49&gt;=50%,เงื่อนไข!$F$4,IF($W49&lt;50%,เงื่อนไข!$E$4)))))</f>
        <v>0</v>
      </c>
      <c r="AB49" s="180">
        <f t="shared" si="5"/>
        <v>0</v>
      </c>
      <c r="AC49" s="142">
        <f t="shared" si="6"/>
        <v>0</v>
      </c>
      <c r="AD49" s="176">
        <f>IF(AB49=0,0,AB49/$R49*เงื่อนไข!$B$4)</f>
        <v>0</v>
      </c>
      <c r="AE49" s="182">
        <f t="shared" si="7"/>
        <v>0</v>
      </c>
      <c r="AF49" s="176">
        <f>SUMIF(วันทำงาน!$F$109:$F$242,$B49,วันทำงาน!$J$109:$J$242)</f>
        <v>0</v>
      </c>
      <c r="AG49" s="183">
        <f>IF((AND($W49&gt;=100%,$W49&lt;&gt;"")),เงื่อนไข!$F$8*Y49/$V49,0)</f>
        <v>0</v>
      </c>
      <c r="AH49" s="182">
        <f>SUM(วันทำงาน!AR49:AT49,วันทำงาน!AV49:AX49)</f>
        <v>0</v>
      </c>
      <c r="AI49" s="151"/>
      <c r="AJ49" s="151">
        <f>IF($W49="",0,IF($W49&gt;=100%,เงื่อนไข!$L$4,IF($W49&gt;=80%,เงื่อนไข!$K$4,IF($W49&gt;=50%,เงื่อนไข!$J$4,IF($W49&lt;50%,เงื่อนไข!$I$4)))))</f>
        <v>0</v>
      </c>
      <c r="AK49" s="180">
        <f t="shared" si="8"/>
        <v>0</v>
      </c>
      <c r="AL49" s="176">
        <f t="shared" si="9"/>
        <v>0</v>
      </c>
      <c r="AM49" s="176">
        <f>IF(AK49=0,0,AK49/$R49*เงื่อนไข!$B$4)</f>
        <v>0</v>
      </c>
      <c r="AN49" s="182">
        <f t="shared" si="10"/>
        <v>0</v>
      </c>
      <c r="AO49" s="176">
        <f>SUMIF(วันทำงาน!$F$109:$F$242,$B49,วันทำงาน!$K$109:$K$242)</f>
        <v>0</v>
      </c>
      <c r="AP49" s="183">
        <f>IF((AND($W49&gt;=100%,$W49&lt;&gt;"")),เงื่อนไข!$F$8*AH49/$V49,0)</f>
        <v>0</v>
      </c>
      <c r="AQ49" s="185">
        <f>วันทำงาน!AU49</f>
        <v>0</v>
      </c>
      <c r="AR49" s="151"/>
      <c r="AS49" s="151">
        <f>IF(W49="",0,IF($W49&gt;=100%,เงื่อนไข!$P$4,IF($W49&gt;=80%,เงื่อนไข!$O$4,IF($W49&gt;=50%,เงื่อนไข!$N$4,IF($W49&lt;50%,เงื่อนไข!$M$4)))))</f>
        <v>0</v>
      </c>
      <c r="AT49" s="180">
        <f t="shared" si="11"/>
        <v>0</v>
      </c>
      <c r="AU49" s="176">
        <f t="shared" si="12"/>
        <v>0</v>
      </c>
      <c r="AV49" s="176">
        <f>IF(AT49=0,0,AT49/$R49*เงื่อนไข!$B$4)</f>
        <v>0</v>
      </c>
      <c r="AW49" s="182">
        <f t="shared" si="13"/>
        <v>0</v>
      </c>
      <c r="AX49" s="176">
        <f>SUMIF(วันทำงาน!$F$109:$F$242,$B49,วันทำงาน!$L$109:$L$242)</f>
        <v>0</v>
      </c>
      <c r="AY49" s="183">
        <f>IF((AND($W49&gt;=100%,$W49&lt;&gt;"")),เงื่อนไข!$F$8*AQ49/$V49,0)</f>
        <v>0</v>
      </c>
    </row>
    <row r="50" spans="1:51" s="6" customFormat="1" x14ac:dyDescent="0.25">
      <c r="A50" s="125" t="str">
        <f>IF(วันทำงาน!A50&lt;&gt;"",วันทำงาน!A50,"")</f>
        <v/>
      </c>
      <c r="B50" s="125" t="str">
        <f>IF(วันทำงาน!B50&lt;&gt;"",วันทำงาน!B50,"")</f>
        <v/>
      </c>
      <c r="C50" s="125"/>
      <c r="D50" s="125" t="str">
        <f>IF(วันทำงาน!C50&lt;&gt;"",วันทำงาน!C50,"")</f>
        <v/>
      </c>
      <c r="E50" s="126" t="str">
        <f>IF(วันทำงาน!D50&lt;&gt;"",วันทำงาน!D50,"")</f>
        <v/>
      </c>
      <c r="F50" s="91" t="str">
        <f>IF(วันทำงาน!E50&lt;&gt;"",วันทำงาน!E50,"")</f>
        <v/>
      </c>
      <c r="G50" s="125" t="str">
        <f>IF(วันทำงาน!F50&lt;&gt;"",วันทำงาน!F50,"")</f>
        <v/>
      </c>
      <c r="H50" s="137" t="str">
        <f>IF(F50="Salesman",วันทำงาน!G50,"")</f>
        <v/>
      </c>
      <c r="I50" s="142" t="str">
        <f>IF($H50="","",AB50/$R50*(100%-เงื่อนไข!$B$4))</f>
        <v/>
      </c>
      <c r="J50" s="142" t="str">
        <f>IF($H50="","",AK50/$R50*(100%-เงื่อนไข!$B$4))</f>
        <v/>
      </c>
      <c r="K50" s="142" t="str">
        <f>IF($H50="","",AT50/$R50*(100%-เงื่อนไข!$B$4))</f>
        <v/>
      </c>
      <c r="L50" s="142" t="str">
        <f t="shared" si="14"/>
        <v/>
      </c>
      <c r="M50" s="143" t="str">
        <f>IF((OR(วันทำงาน!H50="",$F$1="")),"",IF(F50="Salesman",วันทำงาน!H50,""))</f>
        <v/>
      </c>
      <c r="N50" s="112">
        <f>IF($M50="",0,IF($X50="P",Y50*เงื่อนไข!$C$5,0))</f>
        <v>0</v>
      </c>
      <c r="O50" s="112">
        <f>IF($M50="",0,IF($X50="P",AH50*เงื่อนไข!$C$5,0))</f>
        <v>0</v>
      </c>
      <c r="P50" s="142">
        <f>IF($M50="",0,IF($X50="P",AQ50*เงื่อนไข!$C$5,0))</f>
        <v>0</v>
      </c>
      <c r="Q50" s="142">
        <f t="shared" si="15"/>
        <v>0</v>
      </c>
      <c r="R50" s="125" t="str">
        <f>IF($A50="","",IF(วันทำงาน!J50&lt;&gt;"",วันทำงาน!J50,""))</f>
        <v/>
      </c>
      <c r="S50" s="125" t="str">
        <f>IF($A50="","",IF(วันทำงาน!K50&lt;&gt;"",วันทำงาน!K50,""))</f>
        <v/>
      </c>
      <c r="T50" s="157" t="str">
        <f>IF($A50="","",IF(วันทำงาน!AZ50&lt;&gt;"",วันทำงาน!AZ50,""))</f>
        <v/>
      </c>
      <c r="U50" s="107" t="str">
        <f>IF(A50="","",เงื่อนไข!C$4)</f>
        <v/>
      </c>
      <c r="V50" s="107">
        <f t="shared" si="2"/>
        <v>0</v>
      </c>
      <c r="W50" s="106" t="str">
        <f t="shared" si="3"/>
        <v/>
      </c>
      <c r="X50" s="187" t="str">
        <f t="shared" si="4"/>
        <v/>
      </c>
      <c r="Y50" s="185">
        <f>วันทำงาน!AQ50</f>
        <v>0</v>
      </c>
      <c r="Z50" s="151"/>
      <c r="AA50" s="151">
        <f>IF($W50="",0,IF($W50&gt;=100%,เงื่อนไข!$H$4,IF($W50&gt;=80%,เงื่อนไข!$G$4,IF($W50&gt;=50%,เงื่อนไข!$F$4,IF($W50&lt;50%,เงื่อนไข!$E$4)))))</f>
        <v>0</v>
      </c>
      <c r="AB50" s="180">
        <f t="shared" si="5"/>
        <v>0</v>
      </c>
      <c r="AC50" s="142">
        <f t="shared" si="6"/>
        <v>0</v>
      </c>
      <c r="AD50" s="176">
        <f>IF(AB50=0,0,AB50/$R50*เงื่อนไข!$B$4)</f>
        <v>0</v>
      </c>
      <c r="AE50" s="182">
        <f t="shared" si="7"/>
        <v>0</v>
      </c>
      <c r="AF50" s="176">
        <f>SUMIF(วันทำงาน!$F$109:$F$242,$B50,วันทำงาน!$J$109:$J$242)</f>
        <v>0</v>
      </c>
      <c r="AG50" s="183">
        <f>IF((AND($W50&gt;=100%,$W50&lt;&gt;"")),เงื่อนไข!$F$8*Y50/$V50,0)</f>
        <v>0</v>
      </c>
      <c r="AH50" s="182">
        <f>SUM(วันทำงาน!AR50:AT50,วันทำงาน!AV50:AX50)</f>
        <v>0</v>
      </c>
      <c r="AI50" s="151"/>
      <c r="AJ50" s="151">
        <f>IF($W50="",0,IF($W50&gt;=100%,เงื่อนไข!$L$4,IF($W50&gt;=80%,เงื่อนไข!$K$4,IF($W50&gt;=50%,เงื่อนไข!$J$4,IF($W50&lt;50%,เงื่อนไข!$I$4)))))</f>
        <v>0</v>
      </c>
      <c r="AK50" s="180">
        <f t="shared" si="8"/>
        <v>0</v>
      </c>
      <c r="AL50" s="176">
        <f t="shared" si="9"/>
        <v>0</v>
      </c>
      <c r="AM50" s="176">
        <f>IF(AK50=0,0,AK50/$R50*เงื่อนไข!$B$4)</f>
        <v>0</v>
      </c>
      <c r="AN50" s="182">
        <f t="shared" si="10"/>
        <v>0</v>
      </c>
      <c r="AO50" s="176">
        <f>SUMIF(วันทำงาน!$F$109:$F$242,$B50,วันทำงาน!$K$109:$K$242)</f>
        <v>0</v>
      </c>
      <c r="AP50" s="183">
        <f>IF((AND($W50&gt;=100%,$W50&lt;&gt;"")),เงื่อนไข!$F$8*AH50/$V50,0)</f>
        <v>0</v>
      </c>
      <c r="AQ50" s="185">
        <f>วันทำงาน!AU50</f>
        <v>0</v>
      </c>
      <c r="AR50" s="151"/>
      <c r="AS50" s="151">
        <f>IF(W50="",0,IF($W50&gt;=100%,เงื่อนไข!$P$4,IF($W50&gt;=80%,เงื่อนไข!$O$4,IF($W50&gt;=50%,เงื่อนไข!$N$4,IF($W50&lt;50%,เงื่อนไข!$M$4)))))</f>
        <v>0</v>
      </c>
      <c r="AT50" s="180">
        <f t="shared" si="11"/>
        <v>0</v>
      </c>
      <c r="AU50" s="176">
        <f t="shared" si="12"/>
        <v>0</v>
      </c>
      <c r="AV50" s="176">
        <f>IF(AT50=0,0,AT50/$R50*เงื่อนไข!$B$4)</f>
        <v>0</v>
      </c>
      <c r="AW50" s="182">
        <f t="shared" si="13"/>
        <v>0</v>
      </c>
      <c r="AX50" s="176">
        <f>SUMIF(วันทำงาน!$F$109:$F$242,$B50,วันทำงาน!$L$109:$L$242)</f>
        <v>0</v>
      </c>
      <c r="AY50" s="183">
        <f>IF((AND($W50&gt;=100%,$W50&lt;&gt;"")),เงื่อนไข!$F$8*AQ50/$V50,0)</f>
        <v>0</v>
      </c>
    </row>
    <row r="51" spans="1:51" s="6" customFormat="1" x14ac:dyDescent="0.25">
      <c r="A51" s="125" t="str">
        <f>IF(วันทำงาน!A51&lt;&gt;"",วันทำงาน!A51,"")</f>
        <v/>
      </c>
      <c r="B51" s="125" t="str">
        <f>IF(วันทำงาน!B51&lt;&gt;"",วันทำงาน!B51,"")</f>
        <v/>
      </c>
      <c r="C51" s="125"/>
      <c r="D51" s="125" t="str">
        <f>IF(วันทำงาน!C51&lt;&gt;"",วันทำงาน!C51,"")</f>
        <v/>
      </c>
      <c r="E51" s="126" t="str">
        <f>IF(วันทำงาน!D51&lt;&gt;"",วันทำงาน!D51,"")</f>
        <v/>
      </c>
      <c r="F51" s="91" t="str">
        <f>IF(วันทำงาน!E51&lt;&gt;"",วันทำงาน!E51,"")</f>
        <v/>
      </c>
      <c r="G51" s="125" t="str">
        <f>IF(วันทำงาน!F51&lt;&gt;"",วันทำงาน!F51,"")</f>
        <v/>
      </c>
      <c r="H51" s="137" t="str">
        <f>IF(F51="Salesman",วันทำงาน!G51,"")</f>
        <v/>
      </c>
      <c r="I51" s="142" t="str">
        <f>IF($H51="","",AB51/$R51*(100%-เงื่อนไข!$B$4))</f>
        <v/>
      </c>
      <c r="J51" s="142" t="str">
        <f>IF($H51="","",AK51/$R51*(100%-เงื่อนไข!$B$4))</f>
        <v/>
      </c>
      <c r="K51" s="142" t="str">
        <f>IF($H51="","",AT51/$R51*(100%-เงื่อนไข!$B$4))</f>
        <v/>
      </c>
      <c r="L51" s="142" t="str">
        <f t="shared" si="14"/>
        <v/>
      </c>
      <c r="M51" s="143" t="str">
        <f>IF((OR(วันทำงาน!H51="",$F$1="")),"",IF(F51="Salesman",วันทำงาน!H51,""))</f>
        <v/>
      </c>
      <c r="N51" s="112">
        <f>IF($M51="",0,IF($X51="P",Y51*เงื่อนไข!$C$5,0))</f>
        <v>0</v>
      </c>
      <c r="O51" s="112">
        <f>IF($M51="",0,IF($X51="P",AH51*เงื่อนไข!$C$5,0))</f>
        <v>0</v>
      </c>
      <c r="P51" s="142">
        <f>IF($M51="",0,IF($X51="P",AQ51*เงื่อนไข!$C$5,0))</f>
        <v>0</v>
      </c>
      <c r="Q51" s="142">
        <f t="shared" si="15"/>
        <v>0</v>
      </c>
      <c r="R51" s="125" t="str">
        <f>IF($A51="","",IF(วันทำงาน!J51&lt;&gt;"",วันทำงาน!J51,""))</f>
        <v/>
      </c>
      <c r="S51" s="125" t="str">
        <f>IF($A51="","",IF(วันทำงาน!K51&lt;&gt;"",วันทำงาน!K51,""))</f>
        <v/>
      </c>
      <c r="T51" s="157" t="str">
        <f>IF($A51="","",IF(วันทำงาน!AZ51&lt;&gt;"",วันทำงาน!AZ51,""))</f>
        <v/>
      </c>
      <c r="U51" s="107" t="str">
        <f>IF(A51="","",เงื่อนไข!C$4)</f>
        <v/>
      </c>
      <c r="V51" s="107">
        <f t="shared" si="2"/>
        <v>0</v>
      </c>
      <c r="W51" s="106" t="str">
        <f t="shared" si="3"/>
        <v/>
      </c>
      <c r="X51" s="187" t="str">
        <f t="shared" si="4"/>
        <v/>
      </c>
      <c r="Y51" s="185">
        <f>วันทำงาน!AQ51</f>
        <v>0</v>
      </c>
      <c r="Z51" s="151"/>
      <c r="AA51" s="151">
        <f>IF($W51="",0,IF($W51&gt;=100%,เงื่อนไข!$H$4,IF($W51&gt;=80%,เงื่อนไข!$G$4,IF($W51&gt;=50%,เงื่อนไข!$F$4,IF($W51&lt;50%,เงื่อนไข!$E$4)))))</f>
        <v>0</v>
      </c>
      <c r="AB51" s="180">
        <f t="shared" si="5"/>
        <v>0</v>
      </c>
      <c r="AC51" s="142">
        <f t="shared" si="6"/>
        <v>0</v>
      </c>
      <c r="AD51" s="176">
        <f>IF(AB51=0,0,AB51/$R51*เงื่อนไข!$B$4)</f>
        <v>0</v>
      </c>
      <c r="AE51" s="182">
        <f t="shared" si="7"/>
        <v>0</v>
      </c>
      <c r="AF51" s="176">
        <f>SUMIF(วันทำงาน!$F$109:$F$242,$B51,วันทำงาน!$J$109:$J$242)</f>
        <v>0</v>
      </c>
      <c r="AG51" s="183">
        <f>IF((AND($W51&gt;=100%,$W51&lt;&gt;"")),เงื่อนไข!$F$8*Y51/$V51,0)</f>
        <v>0</v>
      </c>
      <c r="AH51" s="182">
        <f>SUM(วันทำงาน!AR51:AT51,วันทำงาน!AV51:AX51)</f>
        <v>0</v>
      </c>
      <c r="AI51" s="151"/>
      <c r="AJ51" s="151">
        <f>IF($W51="",0,IF($W51&gt;=100%,เงื่อนไข!$L$4,IF($W51&gt;=80%,เงื่อนไข!$K$4,IF($W51&gt;=50%,เงื่อนไข!$J$4,IF($W51&lt;50%,เงื่อนไข!$I$4)))))</f>
        <v>0</v>
      </c>
      <c r="AK51" s="180">
        <f t="shared" si="8"/>
        <v>0</v>
      </c>
      <c r="AL51" s="176">
        <f t="shared" si="9"/>
        <v>0</v>
      </c>
      <c r="AM51" s="176">
        <f>IF(AK51=0,0,AK51/$R51*เงื่อนไข!$B$4)</f>
        <v>0</v>
      </c>
      <c r="AN51" s="182">
        <f t="shared" si="10"/>
        <v>0</v>
      </c>
      <c r="AO51" s="176">
        <f>SUMIF(วันทำงาน!$F$109:$F$242,$B51,วันทำงาน!$K$109:$K$242)</f>
        <v>0</v>
      </c>
      <c r="AP51" s="183">
        <f>IF((AND($W51&gt;=100%,$W51&lt;&gt;"")),เงื่อนไข!$F$8*AH51/$V51,0)</f>
        <v>0</v>
      </c>
      <c r="AQ51" s="185">
        <f>วันทำงาน!AU51</f>
        <v>0</v>
      </c>
      <c r="AR51" s="151"/>
      <c r="AS51" s="151">
        <f>IF(W51="",0,IF($W51&gt;=100%,เงื่อนไข!$P$4,IF($W51&gt;=80%,เงื่อนไข!$O$4,IF($W51&gt;=50%,เงื่อนไข!$N$4,IF($W51&lt;50%,เงื่อนไข!$M$4)))))</f>
        <v>0</v>
      </c>
      <c r="AT51" s="180">
        <f t="shared" si="11"/>
        <v>0</v>
      </c>
      <c r="AU51" s="176">
        <f t="shared" si="12"/>
        <v>0</v>
      </c>
      <c r="AV51" s="176">
        <f>IF(AT51=0,0,AT51/$R51*เงื่อนไข!$B$4)</f>
        <v>0</v>
      </c>
      <c r="AW51" s="182">
        <f t="shared" si="13"/>
        <v>0</v>
      </c>
      <c r="AX51" s="176">
        <f>SUMIF(วันทำงาน!$F$109:$F$242,$B51,วันทำงาน!$L$109:$L$242)</f>
        <v>0</v>
      </c>
      <c r="AY51" s="183">
        <f>IF((AND($W51&gt;=100%,$W51&lt;&gt;"")),เงื่อนไข!$F$8*AQ51/$V51,0)</f>
        <v>0</v>
      </c>
    </row>
    <row r="52" spans="1:51" s="6" customFormat="1" x14ac:dyDescent="0.25">
      <c r="A52" s="125" t="str">
        <f>IF(วันทำงาน!A52&lt;&gt;"",วันทำงาน!A52,"")</f>
        <v/>
      </c>
      <c r="B52" s="125" t="str">
        <f>IF(วันทำงาน!B52&lt;&gt;"",วันทำงาน!B52,"")</f>
        <v/>
      </c>
      <c r="C52" s="125"/>
      <c r="D52" s="125" t="str">
        <f>IF(วันทำงาน!C52&lt;&gt;"",วันทำงาน!C52,"")</f>
        <v/>
      </c>
      <c r="E52" s="126" t="str">
        <f>IF(วันทำงาน!D52&lt;&gt;"",วันทำงาน!D52,"")</f>
        <v/>
      </c>
      <c r="F52" s="91" t="str">
        <f>IF(วันทำงาน!E52&lt;&gt;"",วันทำงาน!E52,"")</f>
        <v/>
      </c>
      <c r="G52" s="125" t="str">
        <f>IF(วันทำงาน!F52&lt;&gt;"",วันทำงาน!F52,"")</f>
        <v/>
      </c>
      <c r="H52" s="137" t="str">
        <f>IF(F52="Salesman",วันทำงาน!G52,"")</f>
        <v/>
      </c>
      <c r="I52" s="142" t="str">
        <f>IF($H52="","",AB52/$R52*(100%-เงื่อนไข!$B$4))</f>
        <v/>
      </c>
      <c r="J52" s="142" t="str">
        <f>IF($H52="","",AK52/$R52*(100%-เงื่อนไข!$B$4))</f>
        <v/>
      </c>
      <c r="K52" s="142" t="str">
        <f>IF($H52="","",AT52/$R52*(100%-เงื่อนไข!$B$4))</f>
        <v/>
      </c>
      <c r="L52" s="142" t="str">
        <f t="shared" ref="L52:L105" si="16">IF(H52="","",SUM(I52:K52))</f>
        <v/>
      </c>
      <c r="M52" s="143" t="str">
        <f>IF((OR(วันทำงาน!H52="",$F$1="")),"",IF(F52="Salesman",วันทำงาน!H52,""))</f>
        <v/>
      </c>
      <c r="N52" s="112">
        <f>IF($M52="",0,IF($X52="P",Y52*เงื่อนไข!$C$5,0))</f>
        <v>0</v>
      </c>
      <c r="O52" s="112">
        <f>IF($M52="",0,IF($X52="P",AH52*เงื่อนไข!$C$5,0))</f>
        <v>0</v>
      </c>
      <c r="P52" s="142">
        <f>IF($M52="",0,IF($X52="P",AQ52*เงื่อนไข!$C$5,0))</f>
        <v>0</v>
      </c>
      <c r="Q52" s="142">
        <f t="shared" ref="Q52:Q105" si="17">IF(M52="",0,SUM(N52:P52))</f>
        <v>0</v>
      </c>
      <c r="R52" s="125" t="str">
        <f>IF($A52="","",IF(วันทำงาน!J52&lt;&gt;"",วันทำงาน!J52,""))</f>
        <v/>
      </c>
      <c r="S52" s="125" t="str">
        <f>IF($A52="","",IF(วันทำงาน!K52&lt;&gt;"",วันทำงาน!K52,""))</f>
        <v/>
      </c>
      <c r="T52" s="157" t="str">
        <f>IF($A52="","",IF(วันทำงาน!AZ52&lt;&gt;"",วันทำงาน!AZ52,""))</f>
        <v/>
      </c>
      <c r="U52" s="107" t="str">
        <f>IF(A52="","",เงื่อนไข!C$4)</f>
        <v/>
      </c>
      <c r="V52" s="107">
        <f t="shared" si="2"/>
        <v>0</v>
      </c>
      <c r="W52" s="106" t="str">
        <f t="shared" si="3"/>
        <v/>
      </c>
      <c r="X52" s="187" t="str">
        <f t="shared" si="4"/>
        <v/>
      </c>
      <c r="Y52" s="185">
        <f>วันทำงาน!AQ52</f>
        <v>0</v>
      </c>
      <c r="Z52" s="151"/>
      <c r="AA52" s="151">
        <f>IF($W52="",0,IF($W52&gt;=100%,เงื่อนไข!$H$4,IF($W52&gt;=80%,เงื่อนไข!$G$4,IF($W52&gt;=50%,เงื่อนไข!$F$4,IF($W52&lt;50%,เงื่อนไข!$E$4)))))</f>
        <v>0</v>
      </c>
      <c r="AB52" s="180">
        <f t="shared" si="5"/>
        <v>0</v>
      </c>
      <c r="AC52" s="142">
        <f t="shared" si="6"/>
        <v>0</v>
      </c>
      <c r="AD52" s="176">
        <f>IF(AB52=0,0,AB52/$R52*เงื่อนไข!$B$4)</f>
        <v>0</v>
      </c>
      <c r="AE52" s="182">
        <f t="shared" si="7"/>
        <v>0</v>
      </c>
      <c r="AF52" s="176">
        <f>SUMIF(วันทำงาน!$F$109:$F$242,$B52,วันทำงาน!$J$109:$J$242)</f>
        <v>0</v>
      </c>
      <c r="AG52" s="183">
        <f>IF((AND($W52&gt;=100%,$W52&lt;&gt;"")),เงื่อนไข!$F$8*Y52/$V52,0)</f>
        <v>0</v>
      </c>
      <c r="AH52" s="182">
        <f>SUM(วันทำงาน!AR52:AT52,วันทำงาน!AV52:AX52)</f>
        <v>0</v>
      </c>
      <c r="AI52" s="151"/>
      <c r="AJ52" s="151">
        <f>IF($W52="",0,IF($W52&gt;=100%,เงื่อนไข!$L$4,IF($W52&gt;=80%,เงื่อนไข!$K$4,IF($W52&gt;=50%,เงื่อนไข!$J$4,IF($W52&lt;50%,เงื่อนไข!$I$4)))))</f>
        <v>0</v>
      </c>
      <c r="AK52" s="180">
        <f t="shared" si="8"/>
        <v>0</v>
      </c>
      <c r="AL52" s="176">
        <f t="shared" si="9"/>
        <v>0</v>
      </c>
      <c r="AM52" s="176">
        <f>IF(AK52=0,0,AK52/$R52*เงื่อนไข!$B$4)</f>
        <v>0</v>
      </c>
      <c r="AN52" s="182">
        <f t="shared" ref="AN52:AN105" si="18">IF($F52="Trainer Rollout",VLOOKUP($B52,$M$15:$P$105,3,0),IF($F52="Driver",VLOOKUP($B52,$H$15:$K$105,3,0),IF((AND(AL52=0,AM52=0)),0,(AL52*($S52-$T52))+(AM52*$T52))-O52))</f>
        <v>0</v>
      </c>
      <c r="AO52" s="176">
        <f>SUMIF(วันทำงาน!$F$109:$F$242,$B52,วันทำงาน!$K$109:$K$242)</f>
        <v>0</v>
      </c>
      <c r="AP52" s="183">
        <f>IF((AND($W52&gt;=100%,$W52&lt;&gt;"")),เงื่อนไข!$F$8*AH52/$V52,0)</f>
        <v>0</v>
      </c>
      <c r="AQ52" s="185">
        <f>วันทำงาน!AU52</f>
        <v>0</v>
      </c>
      <c r="AR52" s="151"/>
      <c r="AS52" s="151">
        <f>IF(W52="",0,IF($W52&gt;=100%,เงื่อนไข!$P$4,IF($W52&gt;=80%,เงื่อนไข!$O$4,IF($W52&gt;=50%,เงื่อนไข!$N$4,IF($W52&lt;50%,เงื่อนไข!$M$4)))))</f>
        <v>0</v>
      </c>
      <c r="AT52" s="180">
        <f t="shared" si="11"/>
        <v>0</v>
      </c>
      <c r="AU52" s="176">
        <f t="shared" si="12"/>
        <v>0</v>
      </c>
      <c r="AV52" s="176">
        <f>IF(AT52=0,0,AT52/$R52*เงื่อนไข!$B$4)</f>
        <v>0</v>
      </c>
      <c r="AW52" s="182">
        <f t="shared" si="13"/>
        <v>0</v>
      </c>
      <c r="AX52" s="176">
        <f>SUMIF(วันทำงาน!$F$109:$F$242,$B52,วันทำงาน!$L$109:$L$242)</f>
        <v>0</v>
      </c>
      <c r="AY52" s="183">
        <f>IF((AND($W52&gt;=100%,$W52&lt;&gt;"")),เงื่อนไข!$F$8*AQ52/$V52,0)</f>
        <v>0</v>
      </c>
    </row>
    <row r="53" spans="1:51" s="6" customFormat="1" x14ac:dyDescent="0.25">
      <c r="A53" s="125" t="str">
        <f>IF(วันทำงาน!A53&lt;&gt;"",วันทำงาน!A53,"")</f>
        <v/>
      </c>
      <c r="B53" s="125" t="str">
        <f>IF(วันทำงาน!B53&lt;&gt;"",วันทำงาน!B53,"")</f>
        <v/>
      </c>
      <c r="C53" s="125"/>
      <c r="D53" s="125" t="str">
        <f>IF(วันทำงาน!C53&lt;&gt;"",วันทำงาน!C53,"")</f>
        <v/>
      </c>
      <c r="E53" s="126" t="str">
        <f>IF(วันทำงาน!D53&lt;&gt;"",วันทำงาน!D53,"")</f>
        <v/>
      </c>
      <c r="F53" s="91" t="str">
        <f>IF(วันทำงาน!E53&lt;&gt;"",วันทำงาน!E53,"")</f>
        <v/>
      </c>
      <c r="G53" s="125" t="str">
        <f>IF(วันทำงาน!F53&lt;&gt;"",วันทำงาน!F53,"")</f>
        <v/>
      </c>
      <c r="H53" s="137" t="str">
        <f>IF(F53="Salesman",วันทำงาน!G53,"")</f>
        <v/>
      </c>
      <c r="I53" s="142" t="str">
        <f>IF($H53="","",AB53/$R53*(100%-เงื่อนไข!$B$4))</f>
        <v/>
      </c>
      <c r="J53" s="142" t="str">
        <f>IF($H53="","",AK53/$R53*(100%-เงื่อนไข!$B$4))</f>
        <v/>
      </c>
      <c r="K53" s="142" t="str">
        <f>IF($H53="","",AT53/$R53*(100%-เงื่อนไข!$B$4))</f>
        <v/>
      </c>
      <c r="L53" s="142" t="str">
        <f t="shared" si="16"/>
        <v/>
      </c>
      <c r="M53" s="143" t="str">
        <f>IF((OR(วันทำงาน!H53="",$F$1="")),"",IF(F53="Salesman",วันทำงาน!H53,""))</f>
        <v/>
      </c>
      <c r="N53" s="112">
        <f>IF($M53="",0,IF($X53="P",Y53*เงื่อนไข!$C$5,0))</f>
        <v>0</v>
      </c>
      <c r="O53" s="112">
        <f>IF($M53="",0,IF($X53="P",AH53*เงื่อนไข!$C$5,0))</f>
        <v>0</v>
      </c>
      <c r="P53" s="142">
        <f>IF($M53="",0,IF($X53="P",AQ53*เงื่อนไข!$C$5,0))</f>
        <v>0</v>
      </c>
      <c r="Q53" s="142">
        <f t="shared" si="17"/>
        <v>0</v>
      </c>
      <c r="R53" s="125" t="str">
        <f>IF($A53="","",IF(วันทำงาน!J53&lt;&gt;"",วันทำงาน!J53,""))</f>
        <v/>
      </c>
      <c r="S53" s="125" t="str">
        <f>IF($A53="","",IF(วันทำงาน!K53&lt;&gt;"",วันทำงาน!K53,""))</f>
        <v/>
      </c>
      <c r="T53" s="157" t="str">
        <f>IF($A53="","",IF(วันทำงาน!AZ53&lt;&gt;"",วันทำงาน!AZ53,""))</f>
        <v/>
      </c>
      <c r="U53" s="107" t="str">
        <f>IF(A53="","",เงื่อนไข!C$4)</f>
        <v/>
      </c>
      <c r="V53" s="107">
        <f t="shared" si="2"/>
        <v>0</v>
      </c>
      <c r="W53" s="106" t="str">
        <f t="shared" si="3"/>
        <v/>
      </c>
      <c r="X53" s="187" t="str">
        <f t="shared" si="4"/>
        <v/>
      </c>
      <c r="Y53" s="185">
        <f>วันทำงาน!AQ53</f>
        <v>0</v>
      </c>
      <c r="Z53" s="151"/>
      <c r="AA53" s="151">
        <f>IF($W53="",0,IF($W53&gt;=100%,เงื่อนไข!$H$4,IF($W53&gt;=80%,เงื่อนไข!$G$4,IF($W53&gt;=50%,เงื่อนไข!$F$4,IF($W53&lt;50%,เงื่อนไข!$E$4)))))</f>
        <v>0</v>
      </c>
      <c r="AB53" s="180">
        <f t="shared" si="5"/>
        <v>0</v>
      </c>
      <c r="AC53" s="142">
        <f t="shared" si="6"/>
        <v>0</v>
      </c>
      <c r="AD53" s="176">
        <f>IF(AB53=0,0,AB53/$R53*เงื่อนไข!$B$4)</f>
        <v>0</v>
      </c>
      <c r="AE53" s="182">
        <f t="shared" si="7"/>
        <v>0</v>
      </c>
      <c r="AF53" s="176">
        <f>SUMIF(วันทำงาน!$F$109:$F$242,$B53,วันทำงาน!$J$109:$J$242)</f>
        <v>0</v>
      </c>
      <c r="AG53" s="183">
        <f>IF((AND($W53&gt;=100%,$W53&lt;&gt;"")),เงื่อนไข!$F$8*Y53/$V53,0)</f>
        <v>0</v>
      </c>
      <c r="AH53" s="182">
        <f>SUM(วันทำงาน!AR53:AT53,วันทำงาน!AV53:AX53)</f>
        <v>0</v>
      </c>
      <c r="AI53" s="151"/>
      <c r="AJ53" s="151">
        <f>IF($W53="",0,IF($W53&gt;=100%,เงื่อนไข!$L$4,IF($W53&gt;=80%,เงื่อนไข!$K$4,IF($W53&gt;=50%,เงื่อนไข!$J$4,IF($W53&lt;50%,เงื่อนไข!$I$4)))))</f>
        <v>0</v>
      </c>
      <c r="AK53" s="180">
        <f t="shared" si="8"/>
        <v>0</v>
      </c>
      <c r="AL53" s="176">
        <f t="shared" si="9"/>
        <v>0</v>
      </c>
      <c r="AM53" s="176">
        <f>IF(AK53=0,0,AK53/$R53*เงื่อนไข!$B$4)</f>
        <v>0</v>
      </c>
      <c r="AN53" s="182">
        <f t="shared" si="18"/>
        <v>0</v>
      </c>
      <c r="AO53" s="176">
        <f>SUMIF(วันทำงาน!$F$109:$F$242,$B53,วันทำงาน!$K$109:$K$242)</f>
        <v>0</v>
      </c>
      <c r="AP53" s="183">
        <f>IF((AND($W53&gt;=100%,$W53&lt;&gt;"")),เงื่อนไข!$F$8*AH53/$V53,0)</f>
        <v>0</v>
      </c>
      <c r="AQ53" s="185">
        <f>วันทำงาน!AU53</f>
        <v>0</v>
      </c>
      <c r="AR53" s="151"/>
      <c r="AS53" s="151">
        <f>IF(W53="",0,IF($W53&gt;=100%,เงื่อนไข!$P$4,IF($W53&gt;=80%,เงื่อนไข!$O$4,IF($W53&gt;=50%,เงื่อนไข!$N$4,IF($W53&lt;50%,เงื่อนไข!$M$4)))))</f>
        <v>0</v>
      </c>
      <c r="AT53" s="180">
        <f t="shared" si="11"/>
        <v>0</v>
      </c>
      <c r="AU53" s="176">
        <f t="shared" si="12"/>
        <v>0</v>
      </c>
      <c r="AV53" s="176">
        <f>IF(AT53=0,0,AT53/$R53*เงื่อนไข!$B$4)</f>
        <v>0</v>
      </c>
      <c r="AW53" s="182">
        <f t="shared" si="13"/>
        <v>0</v>
      </c>
      <c r="AX53" s="176">
        <f>SUMIF(วันทำงาน!$F$109:$F$242,$B53,วันทำงาน!$L$109:$L$242)</f>
        <v>0</v>
      </c>
      <c r="AY53" s="183">
        <f>IF((AND($W53&gt;=100%,$W53&lt;&gt;"")),เงื่อนไข!$F$8*AQ53/$V53,0)</f>
        <v>0</v>
      </c>
    </row>
    <row r="54" spans="1:51" s="6" customFormat="1" x14ac:dyDescent="0.25">
      <c r="A54" s="125" t="str">
        <f>IF(วันทำงาน!A54&lt;&gt;"",วันทำงาน!A54,"")</f>
        <v/>
      </c>
      <c r="B54" s="125" t="str">
        <f>IF(วันทำงาน!B54&lt;&gt;"",วันทำงาน!B54,"")</f>
        <v/>
      </c>
      <c r="C54" s="125"/>
      <c r="D54" s="125" t="str">
        <f>IF(วันทำงาน!C54&lt;&gt;"",วันทำงาน!C54,"")</f>
        <v/>
      </c>
      <c r="E54" s="126" t="str">
        <f>IF(วันทำงาน!D54&lt;&gt;"",วันทำงาน!D54,"")</f>
        <v/>
      </c>
      <c r="F54" s="91" t="str">
        <f>IF(วันทำงาน!E54&lt;&gt;"",วันทำงาน!E54,"")</f>
        <v/>
      </c>
      <c r="G54" s="125" t="str">
        <f>IF(วันทำงาน!F54&lt;&gt;"",วันทำงาน!F54,"")</f>
        <v/>
      </c>
      <c r="H54" s="137" t="str">
        <f>IF(F54="Salesman",วันทำงาน!G54,"")</f>
        <v/>
      </c>
      <c r="I54" s="142" t="str">
        <f>IF($H54="","",AB54/$R54*(100%-เงื่อนไข!$B$4))</f>
        <v/>
      </c>
      <c r="J54" s="142" t="str">
        <f>IF($H54="","",AK54/$R54*(100%-เงื่อนไข!$B$4))</f>
        <v/>
      </c>
      <c r="K54" s="142" t="str">
        <f>IF($H54="","",AT54/$R54*(100%-เงื่อนไข!$B$4))</f>
        <v/>
      </c>
      <c r="L54" s="142" t="str">
        <f t="shared" si="16"/>
        <v/>
      </c>
      <c r="M54" s="143" t="str">
        <f>IF((OR(วันทำงาน!H54="",$F$1="")),"",IF(F54="Salesman",วันทำงาน!H54,""))</f>
        <v/>
      </c>
      <c r="N54" s="112">
        <f>IF($M54="",0,IF($X54="P",Y54*เงื่อนไข!$C$5,0))</f>
        <v>0</v>
      </c>
      <c r="O54" s="112">
        <f>IF($M54="",0,IF($X54="P",AH54*เงื่อนไข!$C$5,0))</f>
        <v>0</v>
      </c>
      <c r="P54" s="142">
        <f>IF($M54="",0,IF($X54="P",AQ54*เงื่อนไข!$C$5,0))</f>
        <v>0</v>
      </c>
      <c r="Q54" s="142">
        <f t="shared" si="17"/>
        <v>0</v>
      </c>
      <c r="R54" s="125" t="str">
        <f>IF($A54="","",IF(วันทำงาน!J54&lt;&gt;"",วันทำงาน!J54,""))</f>
        <v/>
      </c>
      <c r="S54" s="125" t="str">
        <f>IF($A54="","",IF(วันทำงาน!K54&lt;&gt;"",วันทำงาน!K54,""))</f>
        <v/>
      </c>
      <c r="T54" s="157" t="str">
        <f>IF($A54="","",IF(วันทำงาน!AZ54&lt;&gt;"",วันทำงาน!AZ54,""))</f>
        <v/>
      </c>
      <c r="U54" s="107" t="str">
        <f>IF(A54="","",เงื่อนไข!C$4)</f>
        <v/>
      </c>
      <c r="V54" s="107">
        <f t="shared" si="2"/>
        <v>0</v>
      </c>
      <c r="W54" s="106" t="str">
        <f t="shared" si="3"/>
        <v/>
      </c>
      <c r="X54" s="187" t="str">
        <f t="shared" si="4"/>
        <v/>
      </c>
      <c r="Y54" s="185">
        <f>วันทำงาน!AQ54</f>
        <v>0</v>
      </c>
      <c r="Z54" s="151"/>
      <c r="AA54" s="151">
        <f>IF($W54="",0,IF($W54&gt;=100%,เงื่อนไข!$H$4,IF($W54&gt;=80%,เงื่อนไข!$G$4,IF($W54&gt;=50%,เงื่อนไข!$F$4,IF($W54&lt;50%,เงื่อนไข!$E$4)))))</f>
        <v>0</v>
      </c>
      <c r="AB54" s="180">
        <f t="shared" si="5"/>
        <v>0</v>
      </c>
      <c r="AC54" s="142">
        <f t="shared" si="6"/>
        <v>0</v>
      </c>
      <c r="AD54" s="176">
        <f>IF(AB54=0,0,AB54/$R54*เงื่อนไข!$B$4)</f>
        <v>0</v>
      </c>
      <c r="AE54" s="182">
        <f t="shared" si="7"/>
        <v>0</v>
      </c>
      <c r="AF54" s="176">
        <f>SUMIF(วันทำงาน!$F$109:$F$242,$B54,วันทำงาน!$J$109:$J$242)</f>
        <v>0</v>
      </c>
      <c r="AG54" s="183">
        <f>IF((AND($W54&gt;=100%,$W54&lt;&gt;"")),เงื่อนไข!$F$8*Y54/$V54,0)</f>
        <v>0</v>
      </c>
      <c r="AH54" s="182">
        <f>SUM(วันทำงาน!AR54:AT54,วันทำงาน!AV54:AX54)</f>
        <v>0</v>
      </c>
      <c r="AI54" s="151"/>
      <c r="AJ54" s="151">
        <f>IF($W54="",0,IF($W54&gt;=100%,เงื่อนไข!$L$4,IF($W54&gt;=80%,เงื่อนไข!$K$4,IF($W54&gt;=50%,เงื่อนไข!$J$4,IF($W54&lt;50%,เงื่อนไข!$I$4)))))</f>
        <v>0</v>
      </c>
      <c r="AK54" s="180">
        <f t="shared" si="8"/>
        <v>0</v>
      </c>
      <c r="AL54" s="176">
        <f t="shared" si="9"/>
        <v>0</v>
      </c>
      <c r="AM54" s="176">
        <f>IF(AK54=0,0,AK54/$R54*เงื่อนไข!$B$4)</f>
        <v>0</v>
      </c>
      <c r="AN54" s="182">
        <f t="shared" si="18"/>
        <v>0</v>
      </c>
      <c r="AO54" s="176">
        <f>SUMIF(วันทำงาน!$F$109:$F$242,$B54,วันทำงาน!$K$109:$K$242)</f>
        <v>0</v>
      </c>
      <c r="AP54" s="183">
        <f>IF((AND($W54&gt;=100%,$W54&lt;&gt;"")),เงื่อนไข!$F$8*AH54/$V54,0)</f>
        <v>0</v>
      </c>
      <c r="AQ54" s="185">
        <f>วันทำงาน!AU54</f>
        <v>0</v>
      </c>
      <c r="AR54" s="151"/>
      <c r="AS54" s="151">
        <f>IF(W54="",0,IF($W54&gt;=100%,เงื่อนไข!$P$4,IF($W54&gt;=80%,เงื่อนไข!$O$4,IF($W54&gt;=50%,เงื่อนไข!$N$4,IF($W54&lt;50%,เงื่อนไข!$M$4)))))</f>
        <v>0</v>
      </c>
      <c r="AT54" s="180">
        <f t="shared" si="11"/>
        <v>0</v>
      </c>
      <c r="AU54" s="176">
        <f t="shared" si="12"/>
        <v>0</v>
      </c>
      <c r="AV54" s="176">
        <f>IF(AT54=0,0,AT54/$R54*เงื่อนไข!$B$4)</f>
        <v>0</v>
      </c>
      <c r="AW54" s="182">
        <f t="shared" si="13"/>
        <v>0</v>
      </c>
      <c r="AX54" s="176">
        <f>SUMIF(วันทำงาน!$F$109:$F$242,$B54,วันทำงาน!$L$109:$L$242)</f>
        <v>0</v>
      </c>
      <c r="AY54" s="183">
        <f>IF((AND($W54&gt;=100%,$W54&lt;&gt;"")),เงื่อนไข!$F$8*AQ54/$V54,0)</f>
        <v>0</v>
      </c>
    </row>
    <row r="55" spans="1:51" s="6" customFormat="1" x14ac:dyDescent="0.25">
      <c r="A55" s="125" t="str">
        <f>IF(วันทำงาน!A55&lt;&gt;"",วันทำงาน!A55,"")</f>
        <v/>
      </c>
      <c r="B55" s="125" t="str">
        <f>IF(วันทำงาน!B55&lt;&gt;"",วันทำงาน!B55,"")</f>
        <v/>
      </c>
      <c r="C55" s="125"/>
      <c r="D55" s="125" t="str">
        <f>IF(วันทำงาน!C55&lt;&gt;"",วันทำงาน!C55,"")</f>
        <v/>
      </c>
      <c r="E55" s="126" t="str">
        <f>IF(วันทำงาน!D55&lt;&gt;"",วันทำงาน!D55,"")</f>
        <v/>
      </c>
      <c r="F55" s="91" t="str">
        <f>IF(วันทำงาน!E55&lt;&gt;"",วันทำงาน!E55,"")</f>
        <v/>
      </c>
      <c r="G55" s="125" t="str">
        <f>IF(วันทำงาน!F55&lt;&gt;"",วันทำงาน!F55,"")</f>
        <v/>
      </c>
      <c r="H55" s="137" t="str">
        <f>IF(F55="Salesman",วันทำงาน!G55,"")</f>
        <v/>
      </c>
      <c r="I55" s="142" t="str">
        <f>IF($H55="","",AB55/$R55*(100%-เงื่อนไข!$B$4))</f>
        <v/>
      </c>
      <c r="J55" s="142" t="str">
        <f>IF($H55="","",AK55/$R55*(100%-เงื่อนไข!$B$4))</f>
        <v/>
      </c>
      <c r="K55" s="142" t="str">
        <f>IF($H55="","",AT55/$R55*(100%-เงื่อนไข!$B$4))</f>
        <v/>
      </c>
      <c r="L55" s="142" t="str">
        <f t="shared" si="16"/>
        <v/>
      </c>
      <c r="M55" s="143" t="str">
        <f>IF((OR(วันทำงาน!H55="",$F$1="")),"",IF(F55="Salesman",วันทำงาน!H55,""))</f>
        <v/>
      </c>
      <c r="N55" s="112">
        <f>IF($M55="",0,IF($X55="P",Y55*เงื่อนไข!$C$5,0))</f>
        <v>0</v>
      </c>
      <c r="O55" s="112">
        <f>IF($M55="",0,IF($X55="P",AH55*เงื่อนไข!$C$5,0))</f>
        <v>0</v>
      </c>
      <c r="P55" s="142">
        <f>IF($M55="",0,IF($X55="P",AQ55*เงื่อนไข!$C$5,0))</f>
        <v>0</v>
      </c>
      <c r="Q55" s="142">
        <f t="shared" si="17"/>
        <v>0</v>
      </c>
      <c r="R55" s="125" t="str">
        <f>IF($A55="","",IF(วันทำงาน!J55&lt;&gt;"",วันทำงาน!J55,""))</f>
        <v/>
      </c>
      <c r="S55" s="125" t="str">
        <f>IF($A55="","",IF(วันทำงาน!K55&lt;&gt;"",วันทำงาน!K55,""))</f>
        <v/>
      </c>
      <c r="T55" s="157" t="str">
        <f>IF($A55="","",IF(วันทำงาน!AZ55&lt;&gt;"",วันทำงาน!AZ55,""))</f>
        <v/>
      </c>
      <c r="U55" s="107" t="str">
        <f>IF(A55="","",เงื่อนไข!C$4)</f>
        <v/>
      </c>
      <c r="V55" s="107">
        <f t="shared" si="2"/>
        <v>0</v>
      </c>
      <c r="W55" s="106" t="str">
        <f t="shared" si="3"/>
        <v/>
      </c>
      <c r="X55" s="187" t="str">
        <f t="shared" si="4"/>
        <v/>
      </c>
      <c r="Y55" s="185">
        <f>วันทำงาน!AQ55</f>
        <v>0</v>
      </c>
      <c r="Z55" s="151"/>
      <c r="AA55" s="151">
        <f>IF($W55="",0,IF($W55&gt;=100%,เงื่อนไข!$H$4,IF($W55&gt;=80%,เงื่อนไข!$G$4,IF($W55&gt;=50%,เงื่อนไข!$F$4,IF($W55&lt;50%,เงื่อนไข!$E$4)))))</f>
        <v>0</v>
      </c>
      <c r="AB55" s="180">
        <f t="shared" si="5"/>
        <v>0</v>
      </c>
      <c r="AC55" s="142">
        <f t="shared" si="6"/>
        <v>0</v>
      </c>
      <c r="AD55" s="176">
        <f>IF(AB55=0,0,AB55/$R55*เงื่อนไข!$B$4)</f>
        <v>0</v>
      </c>
      <c r="AE55" s="182">
        <f t="shared" si="7"/>
        <v>0</v>
      </c>
      <c r="AF55" s="176">
        <f>SUMIF(วันทำงาน!$F$109:$F$242,$B55,วันทำงาน!$J$109:$J$242)</f>
        <v>0</v>
      </c>
      <c r="AG55" s="183">
        <f>IF((AND($W55&gt;=100%,$W55&lt;&gt;"")),เงื่อนไข!$F$8*Y55/$V55,0)</f>
        <v>0</v>
      </c>
      <c r="AH55" s="182">
        <f>SUM(วันทำงาน!AR55:AT55,วันทำงาน!AV55:AX55)</f>
        <v>0</v>
      </c>
      <c r="AI55" s="151"/>
      <c r="AJ55" s="151">
        <f>IF($W55="",0,IF($W55&gt;=100%,เงื่อนไข!$L$4,IF($W55&gt;=80%,เงื่อนไข!$K$4,IF($W55&gt;=50%,เงื่อนไข!$J$4,IF($W55&lt;50%,เงื่อนไข!$I$4)))))</f>
        <v>0</v>
      </c>
      <c r="AK55" s="180">
        <f t="shared" si="8"/>
        <v>0</v>
      </c>
      <c r="AL55" s="176">
        <f t="shared" si="9"/>
        <v>0</v>
      </c>
      <c r="AM55" s="176">
        <f>IF(AK55=0,0,AK55/$R55*เงื่อนไข!$B$4)</f>
        <v>0</v>
      </c>
      <c r="AN55" s="182">
        <f t="shared" si="18"/>
        <v>0</v>
      </c>
      <c r="AO55" s="176">
        <f>SUMIF(วันทำงาน!$F$109:$F$242,$B55,วันทำงาน!$K$109:$K$242)</f>
        <v>0</v>
      </c>
      <c r="AP55" s="183">
        <f>IF((AND($W55&gt;=100%,$W55&lt;&gt;"")),เงื่อนไข!$F$8*AH55/$V55,0)</f>
        <v>0</v>
      </c>
      <c r="AQ55" s="185">
        <f>วันทำงาน!AU55</f>
        <v>0</v>
      </c>
      <c r="AR55" s="151"/>
      <c r="AS55" s="151">
        <f>IF(W55="",0,IF($W55&gt;=100%,เงื่อนไข!$P$4,IF($W55&gt;=80%,เงื่อนไข!$O$4,IF($W55&gt;=50%,เงื่อนไข!$N$4,IF($W55&lt;50%,เงื่อนไข!$M$4)))))</f>
        <v>0</v>
      </c>
      <c r="AT55" s="180">
        <f t="shared" si="11"/>
        <v>0</v>
      </c>
      <c r="AU55" s="176">
        <f t="shared" si="12"/>
        <v>0</v>
      </c>
      <c r="AV55" s="176">
        <f>IF(AT55=0,0,AT55/$R55*เงื่อนไข!$B$4)</f>
        <v>0</v>
      </c>
      <c r="AW55" s="182">
        <f t="shared" si="13"/>
        <v>0</v>
      </c>
      <c r="AX55" s="176">
        <f>SUMIF(วันทำงาน!$F$109:$F$242,$B55,วันทำงาน!$L$109:$L$242)</f>
        <v>0</v>
      </c>
      <c r="AY55" s="183">
        <f>IF((AND($W55&gt;=100%,$W55&lt;&gt;"")),เงื่อนไข!$F$8*AQ55/$V55,0)</f>
        <v>0</v>
      </c>
    </row>
    <row r="56" spans="1:51" s="6" customFormat="1" x14ac:dyDescent="0.25">
      <c r="A56" s="125" t="str">
        <f>IF(วันทำงาน!A56&lt;&gt;"",วันทำงาน!A56,"")</f>
        <v/>
      </c>
      <c r="B56" s="125" t="str">
        <f>IF(วันทำงาน!B56&lt;&gt;"",วันทำงาน!B56,"")</f>
        <v/>
      </c>
      <c r="C56" s="125"/>
      <c r="D56" s="125" t="str">
        <f>IF(วันทำงาน!C56&lt;&gt;"",วันทำงาน!C56,"")</f>
        <v/>
      </c>
      <c r="E56" s="126" t="str">
        <f>IF(วันทำงาน!D56&lt;&gt;"",วันทำงาน!D56,"")</f>
        <v/>
      </c>
      <c r="F56" s="91" t="str">
        <f>IF(วันทำงาน!E56&lt;&gt;"",วันทำงาน!E56,"")</f>
        <v/>
      </c>
      <c r="G56" s="125" t="str">
        <f>IF(วันทำงาน!F56&lt;&gt;"",วันทำงาน!F56,"")</f>
        <v/>
      </c>
      <c r="H56" s="137" t="str">
        <f>IF(F56="Salesman",วันทำงาน!G56,"")</f>
        <v/>
      </c>
      <c r="I56" s="142" t="str">
        <f>IF($H56="","",AB56/$R56*(100%-เงื่อนไข!$B$4))</f>
        <v/>
      </c>
      <c r="J56" s="142" t="str">
        <f>IF($H56="","",AK56/$R56*(100%-เงื่อนไข!$B$4))</f>
        <v/>
      </c>
      <c r="K56" s="142" t="str">
        <f>IF($H56="","",AT56/$R56*(100%-เงื่อนไข!$B$4))</f>
        <v/>
      </c>
      <c r="L56" s="142" t="str">
        <f t="shared" si="16"/>
        <v/>
      </c>
      <c r="M56" s="143" t="str">
        <f>IF((OR(วันทำงาน!H56="",$F$1="")),"",IF(F56="Salesman",วันทำงาน!H56,""))</f>
        <v/>
      </c>
      <c r="N56" s="112">
        <f>IF($M56="",0,IF($X56="P",Y56*เงื่อนไข!$C$5,0))</f>
        <v>0</v>
      </c>
      <c r="O56" s="112">
        <f>IF($M56="",0,IF($X56="P",AH56*เงื่อนไข!$C$5,0))</f>
        <v>0</v>
      </c>
      <c r="P56" s="142">
        <f>IF($M56="",0,IF($X56="P",AQ56*เงื่อนไข!$C$5,0))</f>
        <v>0</v>
      </c>
      <c r="Q56" s="142">
        <f t="shared" si="17"/>
        <v>0</v>
      </c>
      <c r="R56" s="125" t="str">
        <f>IF($A56="","",IF(วันทำงาน!J56&lt;&gt;"",วันทำงาน!J56,""))</f>
        <v/>
      </c>
      <c r="S56" s="125" t="str">
        <f>IF($A56="","",IF(วันทำงาน!K56&lt;&gt;"",วันทำงาน!K56,""))</f>
        <v/>
      </c>
      <c r="T56" s="157" t="str">
        <f>IF($A56="","",IF(วันทำงาน!AZ56&lt;&gt;"",วันทำงาน!AZ56,""))</f>
        <v/>
      </c>
      <c r="U56" s="107" t="str">
        <f>IF(A56="","",เงื่อนไข!C$4)</f>
        <v/>
      </c>
      <c r="V56" s="107">
        <f t="shared" si="2"/>
        <v>0</v>
      </c>
      <c r="W56" s="106" t="str">
        <f t="shared" si="3"/>
        <v/>
      </c>
      <c r="X56" s="187" t="str">
        <f t="shared" si="4"/>
        <v/>
      </c>
      <c r="Y56" s="185">
        <f>วันทำงาน!AQ56</f>
        <v>0</v>
      </c>
      <c r="Z56" s="151"/>
      <c r="AA56" s="151">
        <f>IF($W56="",0,IF($W56&gt;=100%,เงื่อนไข!$H$4,IF($W56&gt;=80%,เงื่อนไข!$G$4,IF($W56&gt;=50%,เงื่อนไข!$F$4,IF($W56&lt;50%,เงื่อนไข!$E$4)))))</f>
        <v>0</v>
      </c>
      <c r="AB56" s="180">
        <f t="shared" si="5"/>
        <v>0</v>
      </c>
      <c r="AC56" s="142">
        <f t="shared" si="6"/>
        <v>0</v>
      </c>
      <c r="AD56" s="176">
        <f>IF(AB56=0,0,AB56/$R56*เงื่อนไข!$B$4)</f>
        <v>0</v>
      </c>
      <c r="AE56" s="182">
        <f t="shared" si="7"/>
        <v>0</v>
      </c>
      <c r="AF56" s="176">
        <f>SUMIF(วันทำงาน!$F$109:$F$242,$B56,วันทำงาน!$J$109:$J$242)</f>
        <v>0</v>
      </c>
      <c r="AG56" s="183">
        <f>IF((AND($W56&gt;=100%,$W56&lt;&gt;"")),เงื่อนไข!$F$8*Y56/$V56,0)</f>
        <v>0</v>
      </c>
      <c r="AH56" s="182">
        <f>SUM(วันทำงาน!AR56:AT56,วันทำงาน!AV56:AX56)</f>
        <v>0</v>
      </c>
      <c r="AI56" s="151"/>
      <c r="AJ56" s="151">
        <f>IF($W56="",0,IF($W56&gt;=100%,เงื่อนไข!$L$4,IF($W56&gt;=80%,เงื่อนไข!$K$4,IF($W56&gt;=50%,เงื่อนไข!$J$4,IF($W56&lt;50%,เงื่อนไข!$I$4)))))</f>
        <v>0</v>
      </c>
      <c r="AK56" s="180">
        <f t="shared" si="8"/>
        <v>0</v>
      </c>
      <c r="AL56" s="176">
        <f t="shared" si="9"/>
        <v>0</v>
      </c>
      <c r="AM56" s="176">
        <f>IF(AK56=0,0,AK56/$R56*เงื่อนไข!$B$4)</f>
        <v>0</v>
      </c>
      <c r="AN56" s="182">
        <f t="shared" si="18"/>
        <v>0</v>
      </c>
      <c r="AO56" s="176">
        <f>SUMIF(วันทำงาน!$F$109:$F$242,$B56,วันทำงาน!$K$109:$K$242)</f>
        <v>0</v>
      </c>
      <c r="AP56" s="183">
        <f>IF((AND($W56&gt;=100%,$W56&lt;&gt;"")),เงื่อนไข!$F$8*AH56/$V56,0)</f>
        <v>0</v>
      </c>
      <c r="AQ56" s="185">
        <f>วันทำงาน!AU56</f>
        <v>0</v>
      </c>
      <c r="AR56" s="151"/>
      <c r="AS56" s="151">
        <f>IF(W56="",0,IF($W56&gt;=100%,เงื่อนไข!$P$4,IF($W56&gt;=80%,เงื่อนไข!$O$4,IF($W56&gt;=50%,เงื่อนไข!$N$4,IF($W56&lt;50%,เงื่อนไข!$M$4)))))</f>
        <v>0</v>
      </c>
      <c r="AT56" s="180">
        <f t="shared" si="11"/>
        <v>0</v>
      </c>
      <c r="AU56" s="176">
        <f t="shared" si="12"/>
        <v>0</v>
      </c>
      <c r="AV56" s="176">
        <f>IF(AT56=0,0,AT56/$R56*เงื่อนไข!$B$4)</f>
        <v>0</v>
      </c>
      <c r="AW56" s="182">
        <f t="shared" si="13"/>
        <v>0</v>
      </c>
      <c r="AX56" s="176">
        <f>SUMIF(วันทำงาน!$F$109:$F$242,$B56,วันทำงาน!$L$109:$L$242)</f>
        <v>0</v>
      </c>
      <c r="AY56" s="183">
        <f>IF((AND($W56&gt;=100%,$W56&lt;&gt;"")),เงื่อนไข!$F$8*AQ56/$V56,0)</f>
        <v>0</v>
      </c>
    </row>
    <row r="57" spans="1:51" s="6" customFormat="1" x14ac:dyDescent="0.25">
      <c r="A57" s="125" t="str">
        <f>IF(วันทำงาน!A57&lt;&gt;"",วันทำงาน!A57,"")</f>
        <v/>
      </c>
      <c r="B57" s="125" t="str">
        <f>IF(วันทำงาน!B57&lt;&gt;"",วันทำงาน!B57,"")</f>
        <v/>
      </c>
      <c r="C57" s="125"/>
      <c r="D57" s="125" t="str">
        <f>IF(วันทำงาน!C57&lt;&gt;"",วันทำงาน!C57,"")</f>
        <v/>
      </c>
      <c r="E57" s="126" t="str">
        <f>IF(วันทำงาน!D57&lt;&gt;"",วันทำงาน!D57,"")</f>
        <v/>
      </c>
      <c r="F57" s="91" t="str">
        <f>IF(วันทำงาน!E57&lt;&gt;"",วันทำงาน!E57,"")</f>
        <v/>
      </c>
      <c r="G57" s="125" t="str">
        <f>IF(วันทำงาน!F57&lt;&gt;"",วันทำงาน!F57,"")</f>
        <v/>
      </c>
      <c r="H57" s="137" t="str">
        <f>IF(F57="Salesman",วันทำงาน!G57,"")</f>
        <v/>
      </c>
      <c r="I57" s="142" t="str">
        <f>IF($H57="","",AB57/$R57*(100%-เงื่อนไข!$B$4))</f>
        <v/>
      </c>
      <c r="J57" s="142" t="str">
        <f>IF($H57="","",AK57/$R57*(100%-เงื่อนไข!$B$4))</f>
        <v/>
      </c>
      <c r="K57" s="142" t="str">
        <f>IF($H57="","",AT57/$R57*(100%-เงื่อนไข!$B$4))</f>
        <v/>
      </c>
      <c r="L57" s="142" t="str">
        <f t="shared" si="16"/>
        <v/>
      </c>
      <c r="M57" s="143" t="str">
        <f>IF((OR(วันทำงาน!H57="",$F$1="")),"",IF(F57="Salesman",วันทำงาน!H57,""))</f>
        <v/>
      </c>
      <c r="N57" s="112">
        <f>IF($M57="",0,IF($X57="P",Y57*เงื่อนไข!$C$5,0))</f>
        <v>0</v>
      </c>
      <c r="O57" s="112">
        <f>IF($M57="",0,IF($X57="P",AH57*เงื่อนไข!$C$5,0))</f>
        <v>0</v>
      </c>
      <c r="P57" s="142">
        <f>IF($M57="",0,IF($X57="P",AQ57*เงื่อนไข!$C$5,0))</f>
        <v>0</v>
      </c>
      <c r="Q57" s="142">
        <f t="shared" si="17"/>
        <v>0</v>
      </c>
      <c r="R57" s="125" t="str">
        <f>IF($A57="","",IF(วันทำงาน!J57&lt;&gt;"",วันทำงาน!J57,""))</f>
        <v/>
      </c>
      <c r="S57" s="125" t="str">
        <f>IF($A57="","",IF(วันทำงาน!K57&lt;&gt;"",วันทำงาน!K57,""))</f>
        <v/>
      </c>
      <c r="T57" s="157" t="str">
        <f>IF($A57="","",IF(วันทำงาน!AZ57&lt;&gt;"",วันทำงาน!AZ57,""))</f>
        <v/>
      </c>
      <c r="U57" s="107" t="str">
        <f>IF(A57="","",เงื่อนไข!C$4)</f>
        <v/>
      </c>
      <c r="V57" s="107">
        <f t="shared" si="2"/>
        <v>0</v>
      </c>
      <c r="W57" s="106" t="str">
        <f t="shared" si="3"/>
        <v/>
      </c>
      <c r="X57" s="187" t="str">
        <f t="shared" si="4"/>
        <v/>
      </c>
      <c r="Y57" s="185">
        <f>วันทำงาน!AQ57</f>
        <v>0</v>
      </c>
      <c r="Z57" s="151"/>
      <c r="AA57" s="151">
        <f>IF($W57="",0,IF($W57&gt;=100%,เงื่อนไข!$H$4,IF($W57&gt;=80%,เงื่อนไข!$G$4,IF($W57&gt;=50%,เงื่อนไข!$F$4,IF($W57&lt;50%,เงื่อนไข!$E$4)))))</f>
        <v>0</v>
      </c>
      <c r="AB57" s="180">
        <f t="shared" si="5"/>
        <v>0</v>
      </c>
      <c r="AC57" s="142">
        <f t="shared" si="6"/>
        <v>0</v>
      </c>
      <c r="AD57" s="176">
        <f>IF(AB57=0,0,AB57/$R57*เงื่อนไข!$B$4)</f>
        <v>0</v>
      </c>
      <c r="AE57" s="182">
        <f t="shared" si="7"/>
        <v>0</v>
      </c>
      <c r="AF57" s="176">
        <f>SUMIF(วันทำงาน!$F$109:$F$242,$B57,วันทำงาน!$J$109:$J$242)</f>
        <v>0</v>
      </c>
      <c r="AG57" s="183">
        <f>IF((AND($W57&gt;=100%,$W57&lt;&gt;"")),เงื่อนไข!$F$8*Y57/$V57,0)</f>
        <v>0</v>
      </c>
      <c r="AH57" s="182">
        <f>SUM(วันทำงาน!AR57:AT57,วันทำงาน!AV57:AX57)</f>
        <v>0</v>
      </c>
      <c r="AI57" s="151"/>
      <c r="AJ57" s="151">
        <f>IF($W57="",0,IF($W57&gt;=100%,เงื่อนไข!$L$4,IF($W57&gt;=80%,เงื่อนไข!$K$4,IF($W57&gt;=50%,เงื่อนไข!$J$4,IF($W57&lt;50%,เงื่อนไข!$I$4)))))</f>
        <v>0</v>
      </c>
      <c r="AK57" s="180">
        <f t="shared" si="8"/>
        <v>0</v>
      </c>
      <c r="AL57" s="176">
        <f t="shared" si="9"/>
        <v>0</v>
      </c>
      <c r="AM57" s="176">
        <f>IF(AK57=0,0,AK57/$R57*เงื่อนไข!$B$4)</f>
        <v>0</v>
      </c>
      <c r="AN57" s="182">
        <f t="shared" si="18"/>
        <v>0</v>
      </c>
      <c r="AO57" s="176">
        <f>SUMIF(วันทำงาน!$F$109:$F$242,$B57,วันทำงาน!$K$109:$K$242)</f>
        <v>0</v>
      </c>
      <c r="AP57" s="183">
        <f>IF((AND($W57&gt;=100%,$W57&lt;&gt;"")),เงื่อนไข!$F$8*AH57/$V57,0)</f>
        <v>0</v>
      </c>
      <c r="AQ57" s="185">
        <f>วันทำงาน!AU57</f>
        <v>0</v>
      </c>
      <c r="AR57" s="151"/>
      <c r="AS57" s="151">
        <f>IF(W57="",0,IF($W57&gt;=100%,เงื่อนไข!$P$4,IF($W57&gt;=80%,เงื่อนไข!$O$4,IF($W57&gt;=50%,เงื่อนไข!$N$4,IF($W57&lt;50%,เงื่อนไข!$M$4)))))</f>
        <v>0</v>
      </c>
      <c r="AT57" s="180">
        <f t="shared" si="11"/>
        <v>0</v>
      </c>
      <c r="AU57" s="176">
        <f t="shared" si="12"/>
        <v>0</v>
      </c>
      <c r="AV57" s="176">
        <f>IF(AT57=0,0,AT57/$R57*เงื่อนไข!$B$4)</f>
        <v>0</v>
      </c>
      <c r="AW57" s="182">
        <f t="shared" si="13"/>
        <v>0</v>
      </c>
      <c r="AX57" s="176">
        <f>SUMIF(วันทำงาน!$F$109:$F$242,$B57,วันทำงาน!$L$109:$L$242)</f>
        <v>0</v>
      </c>
      <c r="AY57" s="183">
        <f>IF((AND($W57&gt;=100%,$W57&lt;&gt;"")),เงื่อนไข!$F$8*AQ57/$V57,0)</f>
        <v>0</v>
      </c>
    </row>
    <row r="58" spans="1:51" s="6" customFormat="1" x14ac:dyDescent="0.25">
      <c r="A58" s="125" t="str">
        <f>IF(วันทำงาน!A58&lt;&gt;"",วันทำงาน!A58,"")</f>
        <v/>
      </c>
      <c r="B58" s="125" t="str">
        <f>IF(วันทำงาน!B58&lt;&gt;"",วันทำงาน!B58,"")</f>
        <v/>
      </c>
      <c r="C58" s="125"/>
      <c r="D58" s="125" t="str">
        <f>IF(วันทำงาน!C58&lt;&gt;"",วันทำงาน!C58,"")</f>
        <v/>
      </c>
      <c r="E58" s="126" t="str">
        <f>IF(วันทำงาน!D58&lt;&gt;"",วันทำงาน!D58,"")</f>
        <v/>
      </c>
      <c r="F58" s="91" t="str">
        <f>IF(วันทำงาน!E58&lt;&gt;"",วันทำงาน!E58,"")</f>
        <v/>
      </c>
      <c r="G58" s="125" t="str">
        <f>IF(วันทำงาน!F58&lt;&gt;"",วันทำงาน!F58,"")</f>
        <v/>
      </c>
      <c r="H58" s="137" t="str">
        <f>IF(F58="Salesman",วันทำงาน!G58,"")</f>
        <v/>
      </c>
      <c r="I58" s="142" t="str">
        <f>IF($H58="","",AB58/$R58*(100%-เงื่อนไข!$B$4))</f>
        <v/>
      </c>
      <c r="J58" s="142" t="str">
        <f>IF($H58="","",AK58/$R58*(100%-เงื่อนไข!$B$4))</f>
        <v/>
      </c>
      <c r="K58" s="142" t="str">
        <f>IF($H58="","",AT58/$R58*(100%-เงื่อนไข!$B$4))</f>
        <v/>
      </c>
      <c r="L58" s="142" t="str">
        <f t="shared" si="16"/>
        <v/>
      </c>
      <c r="M58" s="143" t="str">
        <f>IF((OR(วันทำงาน!H58="",$F$1="")),"",IF(F58="Salesman",วันทำงาน!H58,""))</f>
        <v/>
      </c>
      <c r="N58" s="112">
        <f>IF($M58="",0,IF($X58="P",Y58*เงื่อนไข!$C$5,0))</f>
        <v>0</v>
      </c>
      <c r="O58" s="112">
        <f>IF($M58="",0,IF($X58="P",AH58*เงื่อนไข!$C$5,0))</f>
        <v>0</v>
      </c>
      <c r="P58" s="142">
        <f>IF($M58="",0,IF($X58="P",AQ58*เงื่อนไข!$C$5,0))</f>
        <v>0</v>
      </c>
      <c r="Q58" s="142">
        <f t="shared" si="17"/>
        <v>0</v>
      </c>
      <c r="R58" s="125" t="str">
        <f>IF($A58="","",IF(วันทำงาน!J58&lt;&gt;"",วันทำงาน!J58,""))</f>
        <v/>
      </c>
      <c r="S58" s="125" t="str">
        <f>IF($A58="","",IF(วันทำงาน!K58&lt;&gt;"",วันทำงาน!K58,""))</f>
        <v/>
      </c>
      <c r="T58" s="157" t="str">
        <f>IF($A58="","",IF(วันทำงาน!AZ58&lt;&gt;"",วันทำงาน!AZ58,""))</f>
        <v/>
      </c>
      <c r="U58" s="107" t="str">
        <f>IF(A58="","",เงื่อนไข!C$4)</f>
        <v/>
      </c>
      <c r="V58" s="107">
        <f t="shared" si="2"/>
        <v>0</v>
      </c>
      <c r="W58" s="106" t="str">
        <f t="shared" si="3"/>
        <v/>
      </c>
      <c r="X58" s="187" t="str">
        <f t="shared" si="4"/>
        <v/>
      </c>
      <c r="Y58" s="185">
        <f>วันทำงาน!AQ58</f>
        <v>0</v>
      </c>
      <c r="Z58" s="151"/>
      <c r="AA58" s="151">
        <f>IF($W58="",0,IF($W58&gt;=100%,เงื่อนไข!$H$4,IF($W58&gt;=80%,เงื่อนไข!$G$4,IF($W58&gt;=50%,เงื่อนไข!$F$4,IF($W58&lt;50%,เงื่อนไข!$E$4)))))</f>
        <v>0</v>
      </c>
      <c r="AB58" s="180">
        <f t="shared" si="5"/>
        <v>0</v>
      </c>
      <c r="AC58" s="142">
        <f t="shared" si="6"/>
        <v>0</v>
      </c>
      <c r="AD58" s="176">
        <f>IF(AB58=0,0,AB58/$R58*เงื่อนไข!$B$4)</f>
        <v>0</v>
      </c>
      <c r="AE58" s="182">
        <f t="shared" si="7"/>
        <v>0</v>
      </c>
      <c r="AF58" s="176">
        <f>SUMIF(วันทำงาน!$F$109:$F$242,$B58,วันทำงาน!$J$109:$J$242)</f>
        <v>0</v>
      </c>
      <c r="AG58" s="183">
        <f>IF((AND($W58&gt;=100%,$W58&lt;&gt;"")),เงื่อนไข!$F$8*Y58/$V58,0)</f>
        <v>0</v>
      </c>
      <c r="AH58" s="182">
        <f>SUM(วันทำงาน!AR58:AT58,วันทำงาน!AV58:AX58)</f>
        <v>0</v>
      </c>
      <c r="AI58" s="151"/>
      <c r="AJ58" s="151">
        <f>IF($W58="",0,IF($W58&gt;=100%,เงื่อนไข!$L$4,IF($W58&gt;=80%,เงื่อนไข!$K$4,IF($W58&gt;=50%,เงื่อนไข!$J$4,IF($W58&lt;50%,เงื่อนไข!$I$4)))))</f>
        <v>0</v>
      </c>
      <c r="AK58" s="180">
        <f t="shared" si="8"/>
        <v>0</v>
      </c>
      <c r="AL58" s="176">
        <f t="shared" si="9"/>
        <v>0</v>
      </c>
      <c r="AM58" s="176">
        <f>IF(AK58=0,0,AK58/$R58*เงื่อนไข!$B$4)</f>
        <v>0</v>
      </c>
      <c r="AN58" s="182">
        <f t="shared" si="18"/>
        <v>0</v>
      </c>
      <c r="AO58" s="176">
        <f>SUMIF(วันทำงาน!$F$109:$F$242,$B58,วันทำงาน!$K$109:$K$242)</f>
        <v>0</v>
      </c>
      <c r="AP58" s="183">
        <f>IF((AND($W58&gt;=100%,$W58&lt;&gt;"")),เงื่อนไข!$F$8*AH58/$V58,0)</f>
        <v>0</v>
      </c>
      <c r="AQ58" s="185">
        <f>วันทำงาน!AU58</f>
        <v>0</v>
      </c>
      <c r="AR58" s="151"/>
      <c r="AS58" s="151">
        <f>IF(W58="",0,IF($W58&gt;=100%,เงื่อนไข!$P$4,IF($W58&gt;=80%,เงื่อนไข!$O$4,IF($W58&gt;=50%,เงื่อนไข!$N$4,IF($W58&lt;50%,เงื่อนไข!$M$4)))))</f>
        <v>0</v>
      </c>
      <c r="AT58" s="180">
        <f t="shared" si="11"/>
        <v>0</v>
      </c>
      <c r="AU58" s="176">
        <f t="shared" si="12"/>
        <v>0</v>
      </c>
      <c r="AV58" s="176">
        <f>IF(AT58=0,0,AT58/$R58*เงื่อนไข!$B$4)</f>
        <v>0</v>
      </c>
      <c r="AW58" s="182">
        <f t="shared" si="13"/>
        <v>0</v>
      </c>
      <c r="AX58" s="176">
        <f>SUMIF(วันทำงาน!$F$109:$F$242,$B58,วันทำงาน!$L$109:$L$242)</f>
        <v>0</v>
      </c>
      <c r="AY58" s="183">
        <f>IF((AND($W58&gt;=100%,$W58&lt;&gt;"")),เงื่อนไข!$F$8*AQ58/$V58,0)</f>
        <v>0</v>
      </c>
    </row>
    <row r="59" spans="1:51" s="6" customFormat="1" x14ac:dyDescent="0.25">
      <c r="A59" s="125" t="str">
        <f>IF(วันทำงาน!A59&lt;&gt;"",วันทำงาน!A59,"")</f>
        <v/>
      </c>
      <c r="B59" s="125" t="str">
        <f>IF(วันทำงาน!B59&lt;&gt;"",วันทำงาน!B59,"")</f>
        <v/>
      </c>
      <c r="C59" s="125"/>
      <c r="D59" s="125" t="str">
        <f>IF(วันทำงาน!C59&lt;&gt;"",วันทำงาน!C59,"")</f>
        <v/>
      </c>
      <c r="E59" s="126" t="str">
        <f>IF(วันทำงาน!D59&lt;&gt;"",วันทำงาน!D59,"")</f>
        <v/>
      </c>
      <c r="F59" s="91" t="str">
        <f>IF(วันทำงาน!E59&lt;&gt;"",วันทำงาน!E59,"")</f>
        <v/>
      </c>
      <c r="G59" s="125" t="str">
        <f>IF(วันทำงาน!F59&lt;&gt;"",วันทำงาน!F59,"")</f>
        <v/>
      </c>
      <c r="H59" s="137" t="str">
        <f>IF(F59="Salesman",วันทำงาน!G59,"")</f>
        <v/>
      </c>
      <c r="I59" s="142" t="str">
        <f>IF($H59="","",AB59/$R59*(100%-เงื่อนไข!$B$4))</f>
        <v/>
      </c>
      <c r="J59" s="142" t="str">
        <f>IF($H59="","",AK59/$R59*(100%-เงื่อนไข!$B$4))</f>
        <v/>
      </c>
      <c r="K59" s="142" t="str">
        <f>IF($H59="","",AT59/$R59*(100%-เงื่อนไข!$B$4))</f>
        <v/>
      </c>
      <c r="L59" s="142" t="str">
        <f t="shared" si="16"/>
        <v/>
      </c>
      <c r="M59" s="143" t="str">
        <f>IF((OR(วันทำงาน!H59="",$F$1="")),"",IF(F59="Salesman",วันทำงาน!H59,""))</f>
        <v/>
      </c>
      <c r="N59" s="112">
        <f>IF($M59="",0,IF($X59="P",Y59*เงื่อนไข!$C$5,0))</f>
        <v>0</v>
      </c>
      <c r="O59" s="112">
        <f>IF($M59="",0,IF($X59="P",AH59*เงื่อนไข!$C$5,0))</f>
        <v>0</v>
      </c>
      <c r="P59" s="142">
        <f>IF($M59="",0,IF($X59="P",AQ59*เงื่อนไข!$C$5,0))</f>
        <v>0</v>
      </c>
      <c r="Q59" s="142">
        <f t="shared" si="17"/>
        <v>0</v>
      </c>
      <c r="R59" s="125" t="str">
        <f>IF($A59="","",IF(วันทำงาน!J59&lt;&gt;"",วันทำงาน!J59,""))</f>
        <v/>
      </c>
      <c r="S59" s="125" t="str">
        <f>IF($A59="","",IF(วันทำงาน!K59&lt;&gt;"",วันทำงาน!K59,""))</f>
        <v/>
      </c>
      <c r="T59" s="157" t="str">
        <f>IF($A59="","",IF(วันทำงาน!AZ59&lt;&gt;"",วันทำงาน!AZ59,""))</f>
        <v/>
      </c>
      <c r="U59" s="107" t="str">
        <f>IF(A59="","",เงื่อนไข!C$4)</f>
        <v/>
      </c>
      <c r="V59" s="107">
        <f t="shared" si="2"/>
        <v>0</v>
      </c>
      <c r="W59" s="106" t="str">
        <f t="shared" si="3"/>
        <v/>
      </c>
      <c r="X59" s="187" t="str">
        <f t="shared" si="4"/>
        <v/>
      </c>
      <c r="Y59" s="185">
        <f>วันทำงาน!AQ59</f>
        <v>0</v>
      </c>
      <c r="Z59" s="151"/>
      <c r="AA59" s="151">
        <f>IF($W59="",0,IF($W59&gt;=100%,เงื่อนไข!$H$4,IF($W59&gt;=80%,เงื่อนไข!$G$4,IF($W59&gt;=50%,เงื่อนไข!$F$4,IF($W59&lt;50%,เงื่อนไข!$E$4)))))</f>
        <v>0</v>
      </c>
      <c r="AB59" s="180">
        <f t="shared" si="5"/>
        <v>0</v>
      </c>
      <c r="AC59" s="142">
        <f t="shared" si="6"/>
        <v>0</v>
      </c>
      <c r="AD59" s="176">
        <f>IF(AB59=0,0,AB59/$R59*เงื่อนไข!$B$4)</f>
        <v>0</v>
      </c>
      <c r="AE59" s="182">
        <f t="shared" si="7"/>
        <v>0</v>
      </c>
      <c r="AF59" s="176">
        <f>SUMIF(วันทำงาน!$F$109:$F$242,$B59,วันทำงาน!$J$109:$J$242)</f>
        <v>0</v>
      </c>
      <c r="AG59" s="183">
        <f>IF((AND($W59&gt;=100%,$W59&lt;&gt;"")),เงื่อนไข!$F$8*Y59/$V59,0)</f>
        <v>0</v>
      </c>
      <c r="AH59" s="182">
        <f>SUM(วันทำงาน!AR59:AT59,วันทำงาน!AV59:AX59)</f>
        <v>0</v>
      </c>
      <c r="AI59" s="151"/>
      <c r="AJ59" s="151">
        <f>IF($W59="",0,IF($W59&gt;=100%,เงื่อนไข!$L$4,IF($W59&gt;=80%,เงื่อนไข!$K$4,IF($W59&gt;=50%,เงื่อนไข!$J$4,IF($W59&lt;50%,เงื่อนไข!$I$4)))))</f>
        <v>0</v>
      </c>
      <c r="AK59" s="180">
        <f t="shared" si="8"/>
        <v>0</v>
      </c>
      <c r="AL59" s="176">
        <f t="shared" si="9"/>
        <v>0</v>
      </c>
      <c r="AM59" s="176">
        <f>IF(AK59=0,0,AK59/$R59*เงื่อนไข!$B$4)</f>
        <v>0</v>
      </c>
      <c r="AN59" s="182">
        <f t="shared" si="18"/>
        <v>0</v>
      </c>
      <c r="AO59" s="176">
        <f>SUMIF(วันทำงาน!$F$109:$F$242,$B59,วันทำงาน!$K$109:$K$242)</f>
        <v>0</v>
      </c>
      <c r="AP59" s="183">
        <f>IF((AND($W59&gt;=100%,$W59&lt;&gt;"")),เงื่อนไข!$F$8*AH59/$V59,0)</f>
        <v>0</v>
      </c>
      <c r="AQ59" s="185">
        <f>วันทำงาน!AU59</f>
        <v>0</v>
      </c>
      <c r="AR59" s="151"/>
      <c r="AS59" s="151">
        <f>IF(W59="",0,IF($W59&gt;=100%,เงื่อนไข!$P$4,IF($W59&gt;=80%,เงื่อนไข!$O$4,IF($W59&gt;=50%,เงื่อนไข!$N$4,IF($W59&lt;50%,เงื่อนไข!$M$4)))))</f>
        <v>0</v>
      </c>
      <c r="AT59" s="180">
        <f t="shared" si="11"/>
        <v>0</v>
      </c>
      <c r="AU59" s="176">
        <f t="shared" si="12"/>
        <v>0</v>
      </c>
      <c r="AV59" s="176">
        <f>IF(AT59=0,0,AT59/$R59*เงื่อนไข!$B$4)</f>
        <v>0</v>
      </c>
      <c r="AW59" s="182">
        <f t="shared" si="13"/>
        <v>0</v>
      </c>
      <c r="AX59" s="176">
        <f>SUMIF(วันทำงาน!$F$109:$F$242,$B59,วันทำงาน!$L$109:$L$242)</f>
        <v>0</v>
      </c>
      <c r="AY59" s="183">
        <f>IF((AND($W59&gt;=100%,$W59&lt;&gt;"")),เงื่อนไข!$F$8*AQ59/$V59,0)</f>
        <v>0</v>
      </c>
    </row>
    <row r="60" spans="1:51" s="6" customFormat="1" x14ac:dyDescent="0.25">
      <c r="A60" s="125" t="str">
        <f>IF(วันทำงาน!A60&lt;&gt;"",วันทำงาน!A60,"")</f>
        <v/>
      </c>
      <c r="B60" s="125" t="str">
        <f>IF(วันทำงาน!B60&lt;&gt;"",วันทำงาน!B60,"")</f>
        <v/>
      </c>
      <c r="C60" s="125"/>
      <c r="D60" s="125" t="str">
        <f>IF(วันทำงาน!C60&lt;&gt;"",วันทำงาน!C60,"")</f>
        <v/>
      </c>
      <c r="E60" s="126" t="str">
        <f>IF(วันทำงาน!D60&lt;&gt;"",วันทำงาน!D60,"")</f>
        <v/>
      </c>
      <c r="F60" s="91" t="str">
        <f>IF(วันทำงาน!E60&lt;&gt;"",วันทำงาน!E60,"")</f>
        <v/>
      </c>
      <c r="G60" s="125" t="str">
        <f>IF(วันทำงาน!F60&lt;&gt;"",วันทำงาน!F60,"")</f>
        <v/>
      </c>
      <c r="H60" s="137" t="str">
        <f>IF(F60="Salesman",วันทำงาน!G60,"")</f>
        <v/>
      </c>
      <c r="I60" s="142" t="str">
        <f>IF($H60="","",AB60/$R60*(100%-เงื่อนไข!$B$4))</f>
        <v/>
      </c>
      <c r="J60" s="142" t="str">
        <f>IF($H60="","",AK60/$R60*(100%-เงื่อนไข!$B$4))</f>
        <v/>
      </c>
      <c r="K60" s="142" t="str">
        <f>IF($H60="","",AT60/$R60*(100%-เงื่อนไข!$B$4))</f>
        <v/>
      </c>
      <c r="L60" s="142" t="str">
        <f t="shared" si="16"/>
        <v/>
      </c>
      <c r="M60" s="143" t="str">
        <f>IF((OR(วันทำงาน!H60="",$F$1="")),"",IF(F60="Salesman",วันทำงาน!H60,""))</f>
        <v/>
      </c>
      <c r="N60" s="112">
        <f>IF($M60="",0,IF($X60="P",Y60*เงื่อนไข!$C$5,0))</f>
        <v>0</v>
      </c>
      <c r="O60" s="112">
        <f>IF($M60="",0,IF($X60="P",AH60*เงื่อนไข!$C$5,0))</f>
        <v>0</v>
      </c>
      <c r="P60" s="142">
        <f>IF($M60="",0,IF($X60="P",AQ60*เงื่อนไข!$C$5,0))</f>
        <v>0</v>
      </c>
      <c r="Q60" s="142">
        <f t="shared" si="17"/>
        <v>0</v>
      </c>
      <c r="R60" s="125" t="str">
        <f>IF($A60="","",IF(วันทำงาน!J60&lt;&gt;"",วันทำงาน!J60,""))</f>
        <v/>
      </c>
      <c r="S60" s="125" t="str">
        <f>IF($A60="","",IF(วันทำงาน!K60&lt;&gt;"",วันทำงาน!K60,""))</f>
        <v/>
      </c>
      <c r="T60" s="157" t="str">
        <f>IF($A60="","",IF(วันทำงาน!AZ60&lt;&gt;"",วันทำงาน!AZ60,""))</f>
        <v/>
      </c>
      <c r="U60" s="107" t="str">
        <f>IF(A60="","",เงื่อนไข!C$4)</f>
        <v/>
      </c>
      <c r="V60" s="107">
        <f t="shared" si="2"/>
        <v>0</v>
      </c>
      <c r="W60" s="106" t="str">
        <f t="shared" si="3"/>
        <v/>
      </c>
      <c r="X60" s="187" t="str">
        <f t="shared" si="4"/>
        <v/>
      </c>
      <c r="Y60" s="185">
        <f>วันทำงาน!AQ60</f>
        <v>0</v>
      </c>
      <c r="Z60" s="151"/>
      <c r="AA60" s="151">
        <f>IF($W60="",0,IF($W60&gt;=100%,เงื่อนไข!$H$4,IF($W60&gt;=80%,เงื่อนไข!$G$4,IF($W60&gt;=50%,เงื่อนไข!$F$4,IF($W60&lt;50%,เงื่อนไข!$E$4)))))</f>
        <v>0</v>
      </c>
      <c r="AB60" s="180">
        <f t="shared" si="5"/>
        <v>0</v>
      </c>
      <c r="AC60" s="142">
        <f t="shared" si="6"/>
        <v>0</v>
      </c>
      <c r="AD60" s="176">
        <f>IF(AB60=0,0,AB60/$R60*เงื่อนไข!$B$4)</f>
        <v>0</v>
      </c>
      <c r="AE60" s="182">
        <f t="shared" si="7"/>
        <v>0</v>
      </c>
      <c r="AF60" s="176">
        <f>SUMIF(วันทำงาน!$F$109:$F$242,$B60,วันทำงาน!$J$109:$J$242)</f>
        <v>0</v>
      </c>
      <c r="AG60" s="183">
        <f>IF((AND($W60&gt;=100%,$W60&lt;&gt;"")),เงื่อนไข!$F$8*Y60/$V60,0)</f>
        <v>0</v>
      </c>
      <c r="AH60" s="182">
        <f>SUM(วันทำงาน!AR60:AT60,วันทำงาน!AV60:AX60)</f>
        <v>0</v>
      </c>
      <c r="AI60" s="151"/>
      <c r="AJ60" s="151">
        <f>IF($W60="",0,IF($W60&gt;=100%,เงื่อนไข!$L$4,IF($W60&gt;=80%,เงื่อนไข!$K$4,IF($W60&gt;=50%,เงื่อนไข!$J$4,IF($W60&lt;50%,เงื่อนไข!$I$4)))))</f>
        <v>0</v>
      </c>
      <c r="AK60" s="180">
        <f t="shared" si="8"/>
        <v>0</v>
      </c>
      <c r="AL60" s="176">
        <f t="shared" si="9"/>
        <v>0</v>
      </c>
      <c r="AM60" s="176">
        <f>IF(AK60=0,0,AK60/$R60*เงื่อนไข!$B$4)</f>
        <v>0</v>
      </c>
      <c r="AN60" s="182">
        <f t="shared" si="18"/>
        <v>0</v>
      </c>
      <c r="AO60" s="176">
        <f>SUMIF(วันทำงาน!$F$109:$F$242,$B60,วันทำงาน!$K$109:$K$242)</f>
        <v>0</v>
      </c>
      <c r="AP60" s="183">
        <f>IF((AND($W60&gt;=100%,$W60&lt;&gt;"")),เงื่อนไข!$F$8*AH60/$V60,0)</f>
        <v>0</v>
      </c>
      <c r="AQ60" s="185">
        <f>วันทำงาน!AU60</f>
        <v>0</v>
      </c>
      <c r="AR60" s="151"/>
      <c r="AS60" s="151">
        <f>IF(W60="",0,IF($W60&gt;=100%,เงื่อนไข!$P$4,IF($W60&gt;=80%,เงื่อนไข!$O$4,IF($W60&gt;=50%,เงื่อนไข!$N$4,IF($W60&lt;50%,เงื่อนไข!$M$4)))))</f>
        <v>0</v>
      </c>
      <c r="AT60" s="180">
        <f t="shared" si="11"/>
        <v>0</v>
      </c>
      <c r="AU60" s="176">
        <f t="shared" si="12"/>
        <v>0</v>
      </c>
      <c r="AV60" s="176">
        <f>IF(AT60=0,0,AT60/$R60*เงื่อนไข!$B$4)</f>
        <v>0</v>
      </c>
      <c r="AW60" s="182">
        <f t="shared" si="13"/>
        <v>0</v>
      </c>
      <c r="AX60" s="176">
        <f>SUMIF(วันทำงาน!$F$109:$F$242,$B60,วันทำงาน!$L$109:$L$242)</f>
        <v>0</v>
      </c>
      <c r="AY60" s="183">
        <f>IF((AND($W60&gt;=100%,$W60&lt;&gt;"")),เงื่อนไข!$F$8*AQ60/$V60,0)</f>
        <v>0</v>
      </c>
    </row>
    <row r="61" spans="1:51" s="6" customFormat="1" x14ac:dyDescent="0.25">
      <c r="A61" s="125" t="str">
        <f>IF(วันทำงาน!A61&lt;&gt;"",วันทำงาน!A61,"")</f>
        <v/>
      </c>
      <c r="B61" s="125" t="str">
        <f>IF(วันทำงาน!B61&lt;&gt;"",วันทำงาน!B61,"")</f>
        <v/>
      </c>
      <c r="C61" s="125"/>
      <c r="D61" s="125" t="str">
        <f>IF(วันทำงาน!C61&lt;&gt;"",วันทำงาน!C61,"")</f>
        <v/>
      </c>
      <c r="E61" s="126" t="str">
        <f>IF(วันทำงาน!D61&lt;&gt;"",วันทำงาน!D61,"")</f>
        <v/>
      </c>
      <c r="F61" s="91" t="str">
        <f>IF(วันทำงาน!E61&lt;&gt;"",วันทำงาน!E61,"")</f>
        <v/>
      </c>
      <c r="G61" s="125" t="str">
        <f>IF(วันทำงาน!F61&lt;&gt;"",วันทำงาน!F61,"")</f>
        <v/>
      </c>
      <c r="H61" s="137" t="str">
        <f>IF(F61="Salesman",วันทำงาน!G61,"")</f>
        <v/>
      </c>
      <c r="I61" s="142" t="str">
        <f>IF($H61="","",AB61/$R61*(100%-เงื่อนไข!$B$4))</f>
        <v/>
      </c>
      <c r="J61" s="142" t="str">
        <f>IF($H61="","",AK61/$R61*(100%-เงื่อนไข!$B$4))</f>
        <v/>
      </c>
      <c r="K61" s="142" t="str">
        <f>IF($H61="","",AT61/$R61*(100%-เงื่อนไข!$B$4))</f>
        <v/>
      </c>
      <c r="L61" s="142" t="str">
        <f t="shared" si="16"/>
        <v/>
      </c>
      <c r="M61" s="143" t="str">
        <f>IF((OR(วันทำงาน!H61="",$F$1="")),"",IF(F61="Salesman",วันทำงาน!H61,""))</f>
        <v/>
      </c>
      <c r="N61" s="112">
        <f>IF($M61="",0,IF($X61="P",Y61*เงื่อนไข!$C$5,0))</f>
        <v>0</v>
      </c>
      <c r="O61" s="112">
        <f>IF($M61="",0,IF($X61="P",AH61*เงื่อนไข!$C$5,0))</f>
        <v>0</v>
      </c>
      <c r="P61" s="142">
        <f>IF($M61="",0,IF($X61="P",AQ61*เงื่อนไข!$C$5,0))</f>
        <v>0</v>
      </c>
      <c r="Q61" s="142">
        <f t="shared" si="17"/>
        <v>0</v>
      </c>
      <c r="R61" s="125" t="str">
        <f>IF($A61="","",IF(วันทำงาน!J61&lt;&gt;"",วันทำงาน!J61,""))</f>
        <v/>
      </c>
      <c r="S61" s="125" t="str">
        <f>IF($A61="","",IF(วันทำงาน!K61&lt;&gt;"",วันทำงาน!K61,""))</f>
        <v/>
      </c>
      <c r="T61" s="157" t="str">
        <f>IF($A61="","",IF(วันทำงาน!AZ61&lt;&gt;"",วันทำงาน!AZ61,""))</f>
        <v/>
      </c>
      <c r="U61" s="107" t="str">
        <f>IF(A61="","",เงื่อนไข!C$4)</f>
        <v/>
      </c>
      <c r="V61" s="107">
        <f t="shared" si="2"/>
        <v>0</v>
      </c>
      <c r="W61" s="106" t="str">
        <f t="shared" si="3"/>
        <v/>
      </c>
      <c r="X61" s="187" t="str">
        <f t="shared" si="4"/>
        <v/>
      </c>
      <c r="Y61" s="185">
        <f>วันทำงาน!AQ61</f>
        <v>0</v>
      </c>
      <c r="Z61" s="151"/>
      <c r="AA61" s="151">
        <f>IF($W61="",0,IF($W61&gt;=100%,เงื่อนไข!$H$4,IF($W61&gt;=80%,เงื่อนไข!$G$4,IF($W61&gt;=50%,เงื่อนไข!$F$4,IF($W61&lt;50%,เงื่อนไข!$E$4)))))</f>
        <v>0</v>
      </c>
      <c r="AB61" s="180">
        <f t="shared" si="5"/>
        <v>0</v>
      </c>
      <c r="AC61" s="142">
        <f t="shared" si="6"/>
        <v>0</v>
      </c>
      <c r="AD61" s="176">
        <f>IF(AB61=0,0,AB61/$R61*เงื่อนไข!$B$4)</f>
        <v>0</v>
      </c>
      <c r="AE61" s="182">
        <f t="shared" si="7"/>
        <v>0</v>
      </c>
      <c r="AF61" s="176">
        <f>SUMIF(วันทำงาน!$F$109:$F$242,$B61,วันทำงาน!$J$109:$J$242)</f>
        <v>0</v>
      </c>
      <c r="AG61" s="183">
        <f>IF((AND($W61&gt;=100%,$W61&lt;&gt;"")),เงื่อนไข!$F$8*Y61/$V61,0)</f>
        <v>0</v>
      </c>
      <c r="AH61" s="182">
        <f>SUM(วันทำงาน!AR61:AT61,วันทำงาน!AV61:AX61)</f>
        <v>0</v>
      </c>
      <c r="AI61" s="151"/>
      <c r="AJ61" s="151">
        <f>IF($W61="",0,IF($W61&gt;=100%,เงื่อนไข!$L$4,IF($W61&gt;=80%,เงื่อนไข!$K$4,IF($W61&gt;=50%,เงื่อนไข!$J$4,IF($W61&lt;50%,เงื่อนไข!$I$4)))))</f>
        <v>0</v>
      </c>
      <c r="AK61" s="180">
        <f t="shared" si="8"/>
        <v>0</v>
      </c>
      <c r="AL61" s="176">
        <f t="shared" si="9"/>
        <v>0</v>
      </c>
      <c r="AM61" s="176">
        <f>IF(AK61=0,0,AK61/$R61*เงื่อนไข!$B$4)</f>
        <v>0</v>
      </c>
      <c r="AN61" s="182">
        <f t="shared" si="18"/>
        <v>0</v>
      </c>
      <c r="AO61" s="176">
        <f>SUMIF(วันทำงาน!$F$109:$F$242,$B61,วันทำงาน!$K$109:$K$242)</f>
        <v>0</v>
      </c>
      <c r="AP61" s="183">
        <f>IF((AND($W61&gt;=100%,$W61&lt;&gt;"")),เงื่อนไข!$F$8*AH61/$V61,0)</f>
        <v>0</v>
      </c>
      <c r="AQ61" s="185">
        <f>วันทำงาน!AU61</f>
        <v>0</v>
      </c>
      <c r="AR61" s="151"/>
      <c r="AS61" s="151">
        <f>IF(W61="",0,IF($W61&gt;=100%,เงื่อนไข!$P$4,IF($W61&gt;=80%,เงื่อนไข!$O$4,IF($W61&gt;=50%,เงื่อนไข!$N$4,IF($W61&lt;50%,เงื่อนไข!$M$4)))))</f>
        <v>0</v>
      </c>
      <c r="AT61" s="180">
        <f t="shared" si="11"/>
        <v>0</v>
      </c>
      <c r="AU61" s="176">
        <f t="shared" si="12"/>
        <v>0</v>
      </c>
      <c r="AV61" s="176">
        <f>IF(AT61=0,0,AT61/$R61*เงื่อนไข!$B$4)</f>
        <v>0</v>
      </c>
      <c r="AW61" s="182">
        <f t="shared" si="13"/>
        <v>0</v>
      </c>
      <c r="AX61" s="176">
        <f>SUMIF(วันทำงาน!$F$109:$F$242,$B61,วันทำงาน!$L$109:$L$242)</f>
        <v>0</v>
      </c>
      <c r="AY61" s="183">
        <f>IF((AND($W61&gt;=100%,$W61&lt;&gt;"")),เงื่อนไข!$F$8*AQ61/$V61,0)</f>
        <v>0</v>
      </c>
    </row>
    <row r="62" spans="1:51" s="6" customFormat="1" x14ac:dyDescent="0.25">
      <c r="A62" s="125" t="str">
        <f>IF(วันทำงาน!A62&lt;&gt;"",วันทำงาน!A62,"")</f>
        <v/>
      </c>
      <c r="B62" s="125" t="str">
        <f>IF(วันทำงาน!B62&lt;&gt;"",วันทำงาน!B62,"")</f>
        <v/>
      </c>
      <c r="C62" s="125"/>
      <c r="D62" s="125" t="str">
        <f>IF(วันทำงาน!C62&lt;&gt;"",วันทำงาน!C62,"")</f>
        <v/>
      </c>
      <c r="E62" s="126" t="str">
        <f>IF(วันทำงาน!D62&lt;&gt;"",วันทำงาน!D62,"")</f>
        <v/>
      </c>
      <c r="F62" s="91" t="str">
        <f>IF(วันทำงาน!E62&lt;&gt;"",วันทำงาน!E62,"")</f>
        <v/>
      </c>
      <c r="G62" s="125" t="str">
        <f>IF(วันทำงาน!F62&lt;&gt;"",วันทำงาน!F62,"")</f>
        <v/>
      </c>
      <c r="H62" s="137" t="str">
        <f>IF(F62="Salesman",วันทำงาน!G62,"")</f>
        <v/>
      </c>
      <c r="I62" s="142" t="str">
        <f>IF($H62="","",AB62/$R62*(100%-เงื่อนไข!$B$4))</f>
        <v/>
      </c>
      <c r="J62" s="142" t="str">
        <f>IF($H62="","",AK62/$R62*(100%-เงื่อนไข!$B$4))</f>
        <v/>
      </c>
      <c r="K62" s="142" t="str">
        <f>IF($H62="","",AT62/$R62*(100%-เงื่อนไข!$B$4))</f>
        <v/>
      </c>
      <c r="L62" s="142" t="str">
        <f t="shared" si="16"/>
        <v/>
      </c>
      <c r="M62" s="143" t="str">
        <f>IF((OR(วันทำงาน!H62="",$F$1="")),"",IF(F62="Salesman",วันทำงาน!H62,""))</f>
        <v/>
      </c>
      <c r="N62" s="112">
        <f>IF($M62="",0,IF($X62="P",Y62*เงื่อนไข!$C$5,0))</f>
        <v>0</v>
      </c>
      <c r="O62" s="112">
        <f>IF($M62="",0,IF($X62="P",AH62*เงื่อนไข!$C$5,0))</f>
        <v>0</v>
      </c>
      <c r="P62" s="142">
        <f>IF($M62="",0,IF($X62="P",AQ62*เงื่อนไข!$C$5,0))</f>
        <v>0</v>
      </c>
      <c r="Q62" s="142">
        <f t="shared" si="17"/>
        <v>0</v>
      </c>
      <c r="R62" s="125" t="str">
        <f>IF($A62="","",IF(วันทำงาน!J62&lt;&gt;"",วันทำงาน!J62,""))</f>
        <v/>
      </c>
      <c r="S62" s="125" t="str">
        <f>IF($A62="","",IF(วันทำงาน!K62&lt;&gt;"",วันทำงาน!K62,""))</f>
        <v/>
      </c>
      <c r="T62" s="157" t="str">
        <f>IF($A62="","",IF(วันทำงาน!AZ62&lt;&gt;"",วันทำงาน!AZ62,""))</f>
        <v/>
      </c>
      <c r="U62" s="107" t="str">
        <f>IF(A62="","",เงื่อนไข!C$4)</f>
        <v/>
      </c>
      <c r="V62" s="107">
        <f t="shared" si="2"/>
        <v>0</v>
      </c>
      <c r="W62" s="106" t="str">
        <f t="shared" si="3"/>
        <v/>
      </c>
      <c r="X62" s="187" t="str">
        <f t="shared" si="4"/>
        <v/>
      </c>
      <c r="Y62" s="185">
        <f>วันทำงาน!AQ62</f>
        <v>0</v>
      </c>
      <c r="Z62" s="151"/>
      <c r="AA62" s="151">
        <f>IF($W62="",0,IF($W62&gt;=100%,เงื่อนไข!$H$4,IF($W62&gt;=80%,เงื่อนไข!$G$4,IF($W62&gt;=50%,เงื่อนไข!$F$4,IF($W62&lt;50%,เงื่อนไข!$E$4)))))</f>
        <v>0</v>
      </c>
      <c r="AB62" s="180">
        <f t="shared" si="5"/>
        <v>0</v>
      </c>
      <c r="AC62" s="142">
        <f t="shared" si="6"/>
        <v>0</v>
      </c>
      <c r="AD62" s="176">
        <f>IF(AB62=0,0,AB62/$R62*เงื่อนไข!$B$4)</f>
        <v>0</v>
      </c>
      <c r="AE62" s="182">
        <f t="shared" si="7"/>
        <v>0</v>
      </c>
      <c r="AF62" s="176">
        <f>SUMIF(วันทำงาน!$F$109:$F$242,$B62,วันทำงาน!$J$109:$J$242)</f>
        <v>0</v>
      </c>
      <c r="AG62" s="183">
        <f>IF((AND($W62&gt;=100%,$W62&lt;&gt;"")),เงื่อนไข!$F$8*Y62/$V62,0)</f>
        <v>0</v>
      </c>
      <c r="AH62" s="182">
        <f>SUM(วันทำงาน!AR62:AT62,วันทำงาน!AV62:AX62)</f>
        <v>0</v>
      </c>
      <c r="AI62" s="151"/>
      <c r="AJ62" s="151">
        <f>IF($W62="",0,IF($W62&gt;=100%,เงื่อนไข!$L$4,IF($W62&gt;=80%,เงื่อนไข!$K$4,IF($W62&gt;=50%,เงื่อนไข!$J$4,IF($W62&lt;50%,เงื่อนไข!$I$4)))))</f>
        <v>0</v>
      </c>
      <c r="AK62" s="180">
        <f t="shared" si="8"/>
        <v>0</v>
      </c>
      <c r="AL62" s="176">
        <f t="shared" si="9"/>
        <v>0</v>
      </c>
      <c r="AM62" s="176">
        <f>IF(AK62=0,0,AK62/$R62*เงื่อนไข!$B$4)</f>
        <v>0</v>
      </c>
      <c r="AN62" s="182">
        <f t="shared" si="18"/>
        <v>0</v>
      </c>
      <c r="AO62" s="176">
        <f>SUMIF(วันทำงาน!$F$109:$F$242,$B62,วันทำงาน!$K$109:$K$242)</f>
        <v>0</v>
      </c>
      <c r="AP62" s="183">
        <f>IF((AND($W62&gt;=100%,$W62&lt;&gt;"")),เงื่อนไข!$F$8*AH62/$V62,0)</f>
        <v>0</v>
      </c>
      <c r="AQ62" s="185">
        <f>วันทำงาน!AU62</f>
        <v>0</v>
      </c>
      <c r="AR62" s="151"/>
      <c r="AS62" s="151">
        <f>IF(W62="",0,IF($W62&gt;=100%,เงื่อนไข!$P$4,IF($W62&gt;=80%,เงื่อนไข!$O$4,IF($W62&gt;=50%,เงื่อนไข!$N$4,IF($W62&lt;50%,เงื่อนไข!$M$4)))))</f>
        <v>0</v>
      </c>
      <c r="AT62" s="180">
        <f t="shared" si="11"/>
        <v>0</v>
      </c>
      <c r="AU62" s="176">
        <f t="shared" si="12"/>
        <v>0</v>
      </c>
      <c r="AV62" s="176">
        <f>IF(AT62=0,0,AT62/$R62*เงื่อนไข!$B$4)</f>
        <v>0</v>
      </c>
      <c r="AW62" s="182">
        <f t="shared" si="13"/>
        <v>0</v>
      </c>
      <c r="AX62" s="176">
        <f>SUMIF(วันทำงาน!$F$109:$F$242,$B62,วันทำงาน!$L$109:$L$242)</f>
        <v>0</v>
      </c>
      <c r="AY62" s="183">
        <f>IF((AND($W62&gt;=100%,$W62&lt;&gt;"")),เงื่อนไข!$F$8*AQ62/$V62,0)</f>
        <v>0</v>
      </c>
    </row>
    <row r="63" spans="1:51" s="6" customFormat="1" x14ac:dyDescent="0.25">
      <c r="A63" s="125" t="str">
        <f>IF(วันทำงาน!A63&lt;&gt;"",วันทำงาน!A63,"")</f>
        <v/>
      </c>
      <c r="B63" s="125" t="str">
        <f>IF(วันทำงาน!B63&lt;&gt;"",วันทำงาน!B63,"")</f>
        <v/>
      </c>
      <c r="C63" s="125"/>
      <c r="D63" s="125" t="str">
        <f>IF(วันทำงาน!C63&lt;&gt;"",วันทำงาน!C63,"")</f>
        <v/>
      </c>
      <c r="E63" s="126" t="str">
        <f>IF(วันทำงาน!D63&lt;&gt;"",วันทำงาน!D63,"")</f>
        <v/>
      </c>
      <c r="F63" s="91" t="str">
        <f>IF(วันทำงาน!E63&lt;&gt;"",วันทำงาน!E63,"")</f>
        <v/>
      </c>
      <c r="G63" s="125" t="str">
        <f>IF(วันทำงาน!F63&lt;&gt;"",วันทำงาน!F63,"")</f>
        <v/>
      </c>
      <c r="H63" s="137" t="str">
        <f>IF(F63="Salesman",วันทำงาน!G63,"")</f>
        <v/>
      </c>
      <c r="I63" s="142" t="str">
        <f>IF($H63="","",AB63/$R63*(100%-เงื่อนไข!$B$4))</f>
        <v/>
      </c>
      <c r="J63" s="142" t="str">
        <f>IF($H63="","",AK63/$R63*(100%-เงื่อนไข!$B$4))</f>
        <v/>
      </c>
      <c r="K63" s="142" t="str">
        <f>IF($H63="","",AT63/$R63*(100%-เงื่อนไข!$B$4))</f>
        <v/>
      </c>
      <c r="L63" s="142" t="str">
        <f t="shared" si="16"/>
        <v/>
      </c>
      <c r="M63" s="143" t="str">
        <f>IF((OR(วันทำงาน!H63="",$F$1="")),"",IF(F63="Salesman",วันทำงาน!H63,""))</f>
        <v/>
      </c>
      <c r="N63" s="112">
        <f>IF($M63="",0,IF($X63="P",Y63*เงื่อนไข!$C$5,0))</f>
        <v>0</v>
      </c>
      <c r="O63" s="112">
        <f>IF($M63="",0,IF($X63="P",AH63*เงื่อนไข!$C$5,0))</f>
        <v>0</v>
      </c>
      <c r="P63" s="142">
        <f>IF($M63="",0,IF($X63="P",AQ63*เงื่อนไข!$C$5,0))</f>
        <v>0</v>
      </c>
      <c r="Q63" s="142">
        <f t="shared" si="17"/>
        <v>0</v>
      </c>
      <c r="R63" s="125" t="str">
        <f>IF($A63="","",IF(วันทำงาน!J63&lt;&gt;"",วันทำงาน!J63,""))</f>
        <v/>
      </c>
      <c r="S63" s="125" t="str">
        <f>IF($A63="","",IF(วันทำงาน!K63&lt;&gt;"",วันทำงาน!K63,""))</f>
        <v/>
      </c>
      <c r="T63" s="157" t="str">
        <f>IF($A63="","",IF(วันทำงาน!AZ63&lt;&gt;"",วันทำงาน!AZ63,""))</f>
        <v/>
      </c>
      <c r="U63" s="107" t="str">
        <f>IF(A63="","",เงื่อนไข!C$4)</f>
        <v/>
      </c>
      <c r="V63" s="107">
        <f t="shared" si="2"/>
        <v>0</v>
      </c>
      <c r="W63" s="106" t="str">
        <f t="shared" si="3"/>
        <v/>
      </c>
      <c r="X63" s="187" t="str">
        <f t="shared" si="4"/>
        <v/>
      </c>
      <c r="Y63" s="185">
        <f>วันทำงาน!AQ63</f>
        <v>0</v>
      </c>
      <c r="Z63" s="151"/>
      <c r="AA63" s="151">
        <f>IF($W63="",0,IF($W63&gt;=100%,เงื่อนไข!$H$4,IF($W63&gt;=80%,เงื่อนไข!$G$4,IF($W63&gt;=50%,เงื่อนไข!$F$4,IF($W63&lt;50%,เงื่อนไข!$E$4)))))</f>
        <v>0</v>
      </c>
      <c r="AB63" s="180">
        <f t="shared" si="5"/>
        <v>0</v>
      </c>
      <c r="AC63" s="142">
        <f t="shared" si="6"/>
        <v>0</v>
      </c>
      <c r="AD63" s="176">
        <f>IF(AB63=0,0,AB63/$R63*เงื่อนไข!$B$4)</f>
        <v>0</v>
      </c>
      <c r="AE63" s="182">
        <f t="shared" si="7"/>
        <v>0</v>
      </c>
      <c r="AF63" s="176">
        <f>SUMIF(วันทำงาน!$F$109:$F$242,$B63,วันทำงาน!$J$109:$J$242)</f>
        <v>0</v>
      </c>
      <c r="AG63" s="183">
        <f>IF((AND($W63&gt;=100%,$W63&lt;&gt;"")),เงื่อนไข!$F$8*Y63/$V63,0)</f>
        <v>0</v>
      </c>
      <c r="AH63" s="182">
        <f>SUM(วันทำงาน!AR63:AT63,วันทำงาน!AV63:AX63)</f>
        <v>0</v>
      </c>
      <c r="AI63" s="151"/>
      <c r="AJ63" s="151">
        <f>IF($W63="",0,IF($W63&gt;=100%,เงื่อนไข!$L$4,IF($W63&gt;=80%,เงื่อนไข!$K$4,IF($W63&gt;=50%,เงื่อนไข!$J$4,IF($W63&lt;50%,เงื่อนไข!$I$4)))))</f>
        <v>0</v>
      </c>
      <c r="AK63" s="180">
        <f t="shared" si="8"/>
        <v>0</v>
      </c>
      <c r="AL63" s="176">
        <f t="shared" si="9"/>
        <v>0</v>
      </c>
      <c r="AM63" s="176">
        <f>IF(AK63=0,0,AK63/$R63*เงื่อนไข!$B$4)</f>
        <v>0</v>
      </c>
      <c r="AN63" s="182">
        <f t="shared" si="18"/>
        <v>0</v>
      </c>
      <c r="AO63" s="176">
        <f>SUMIF(วันทำงาน!$F$109:$F$242,$B63,วันทำงาน!$K$109:$K$242)</f>
        <v>0</v>
      </c>
      <c r="AP63" s="183">
        <f>IF((AND($W63&gt;=100%,$W63&lt;&gt;"")),เงื่อนไข!$F$8*AH63/$V63,0)</f>
        <v>0</v>
      </c>
      <c r="AQ63" s="185">
        <f>วันทำงาน!AU63</f>
        <v>0</v>
      </c>
      <c r="AR63" s="151"/>
      <c r="AS63" s="151">
        <f>IF(W63="",0,IF($W63&gt;=100%,เงื่อนไข!$P$4,IF($W63&gt;=80%,เงื่อนไข!$O$4,IF($W63&gt;=50%,เงื่อนไข!$N$4,IF($W63&lt;50%,เงื่อนไข!$M$4)))))</f>
        <v>0</v>
      </c>
      <c r="AT63" s="180">
        <f t="shared" si="11"/>
        <v>0</v>
      </c>
      <c r="AU63" s="176">
        <f t="shared" si="12"/>
        <v>0</v>
      </c>
      <c r="AV63" s="176">
        <f>IF(AT63=0,0,AT63/$R63*เงื่อนไข!$B$4)</f>
        <v>0</v>
      </c>
      <c r="AW63" s="182">
        <f t="shared" si="13"/>
        <v>0</v>
      </c>
      <c r="AX63" s="176">
        <f>SUMIF(วันทำงาน!$F$109:$F$242,$B63,วันทำงาน!$L$109:$L$242)</f>
        <v>0</v>
      </c>
      <c r="AY63" s="183">
        <f>IF((AND($W63&gt;=100%,$W63&lt;&gt;"")),เงื่อนไข!$F$8*AQ63/$V63,0)</f>
        <v>0</v>
      </c>
    </row>
    <row r="64" spans="1:51" s="6" customFormat="1" x14ac:dyDescent="0.25">
      <c r="A64" s="125" t="str">
        <f>IF(วันทำงาน!A64&lt;&gt;"",วันทำงาน!A64,"")</f>
        <v/>
      </c>
      <c r="B64" s="125" t="str">
        <f>IF(วันทำงาน!B64&lt;&gt;"",วันทำงาน!B64,"")</f>
        <v/>
      </c>
      <c r="C64" s="125"/>
      <c r="D64" s="125" t="str">
        <f>IF(วันทำงาน!C64&lt;&gt;"",วันทำงาน!C64,"")</f>
        <v/>
      </c>
      <c r="E64" s="126" t="str">
        <f>IF(วันทำงาน!D64&lt;&gt;"",วันทำงาน!D64,"")</f>
        <v/>
      </c>
      <c r="F64" s="91" t="str">
        <f>IF(วันทำงาน!E64&lt;&gt;"",วันทำงาน!E64,"")</f>
        <v/>
      </c>
      <c r="G64" s="125" t="str">
        <f>IF(วันทำงาน!F64&lt;&gt;"",วันทำงาน!F64,"")</f>
        <v/>
      </c>
      <c r="H64" s="137" t="str">
        <f>IF(F64="Salesman",วันทำงาน!G64,"")</f>
        <v/>
      </c>
      <c r="I64" s="142" t="str">
        <f>IF($H64="","",AB64/$R64*(100%-เงื่อนไข!$B$4))</f>
        <v/>
      </c>
      <c r="J64" s="142" t="str">
        <f>IF($H64="","",AK64/$R64*(100%-เงื่อนไข!$B$4))</f>
        <v/>
      </c>
      <c r="K64" s="142" t="str">
        <f>IF($H64="","",AT64/$R64*(100%-เงื่อนไข!$B$4))</f>
        <v/>
      </c>
      <c r="L64" s="142" t="str">
        <f t="shared" si="16"/>
        <v/>
      </c>
      <c r="M64" s="143" t="str">
        <f>IF((OR(วันทำงาน!H64="",$F$1="")),"",IF(F64="Salesman",วันทำงาน!H64,""))</f>
        <v/>
      </c>
      <c r="N64" s="112">
        <f>IF($M64="",0,IF($X64="P",Y64*เงื่อนไข!$C$5,0))</f>
        <v>0</v>
      </c>
      <c r="O64" s="112">
        <f>IF($M64="",0,IF($X64="P",AH64*เงื่อนไข!$C$5,0))</f>
        <v>0</v>
      </c>
      <c r="P64" s="142">
        <f>IF($M64="",0,IF($X64="P",AQ64*เงื่อนไข!$C$5,0))</f>
        <v>0</v>
      </c>
      <c r="Q64" s="142">
        <f t="shared" si="17"/>
        <v>0</v>
      </c>
      <c r="R64" s="125" t="str">
        <f>IF($A64="","",IF(วันทำงาน!J64&lt;&gt;"",วันทำงาน!J64,""))</f>
        <v/>
      </c>
      <c r="S64" s="125" t="str">
        <f>IF($A64="","",IF(วันทำงาน!K64&lt;&gt;"",วันทำงาน!K64,""))</f>
        <v/>
      </c>
      <c r="T64" s="157" t="str">
        <f>IF($A64="","",IF(วันทำงาน!AZ64&lt;&gt;"",วันทำงาน!AZ64,""))</f>
        <v/>
      </c>
      <c r="U64" s="107" t="str">
        <f>IF(A64="","",เงื่อนไข!C$4)</f>
        <v/>
      </c>
      <c r="V64" s="107">
        <f t="shared" si="2"/>
        <v>0</v>
      </c>
      <c r="W64" s="106" t="str">
        <f t="shared" si="3"/>
        <v/>
      </c>
      <c r="X64" s="187" t="str">
        <f t="shared" si="4"/>
        <v/>
      </c>
      <c r="Y64" s="185">
        <f>วันทำงาน!AQ64</f>
        <v>0</v>
      </c>
      <c r="Z64" s="151"/>
      <c r="AA64" s="151">
        <f>IF($W64="",0,IF($W64&gt;=100%,เงื่อนไข!$H$4,IF($W64&gt;=80%,เงื่อนไข!$G$4,IF($W64&gt;=50%,เงื่อนไข!$F$4,IF($W64&lt;50%,เงื่อนไข!$E$4)))))</f>
        <v>0</v>
      </c>
      <c r="AB64" s="180">
        <f t="shared" si="5"/>
        <v>0</v>
      </c>
      <c r="AC64" s="142">
        <f t="shared" si="6"/>
        <v>0</v>
      </c>
      <c r="AD64" s="176">
        <f>IF(AB64=0,0,AB64/$R64*เงื่อนไข!$B$4)</f>
        <v>0</v>
      </c>
      <c r="AE64" s="182">
        <f t="shared" si="7"/>
        <v>0</v>
      </c>
      <c r="AF64" s="176">
        <f>SUMIF(วันทำงาน!$F$109:$F$242,$B64,วันทำงาน!$J$109:$J$242)</f>
        <v>0</v>
      </c>
      <c r="AG64" s="183">
        <f>IF((AND($W64&gt;=100%,$W64&lt;&gt;"")),เงื่อนไข!$F$8*Y64/$V64,0)</f>
        <v>0</v>
      </c>
      <c r="AH64" s="182">
        <f>SUM(วันทำงาน!AR64:AT64,วันทำงาน!AV64:AX64)</f>
        <v>0</v>
      </c>
      <c r="AI64" s="151"/>
      <c r="AJ64" s="151">
        <f>IF($W64="",0,IF($W64&gt;=100%,เงื่อนไข!$L$4,IF($W64&gt;=80%,เงื่อนไข!$K$4,IF($W64&gt;=50%,เงื่อนไข!$J$4,IF($W64&lt;50%,เงื่อนไข!$I$4)))))</f>
        <v>0</v>
      </c>
      <c r="AK64" s="180">
        <f t="shared" si="8"/>
        <v>0</v>
      </c>
      <c r="AL64" s="176">
        <f t="shared" si="9"/>
        <v>0</v>
      </c>
      <c r="AM64" s="176">
        <f>IF(AK64=0,0,AK64/$R64*เงื่อนไข!$B$4)</f>
        <v>0</v>
      </c>
      <c r="AN64" s="182">
        <f t="shared" si="18"/>
        <v>0</v>
      </c>
      <c r="AO64" s="176">
        <f>SUMIF(วันทำงาน!$F$109:$F$242,$B64,วันทำงาน!$K$109:$K$242)</f>
        <v>0</v>
      </c>
      <c r="AP64" s="183">
        <f>IF((AND($W64&gt;=100%,$W64&lt;&gt;"")),เงื่อนไข!$F$8*AH64/$V64,0)</f>
        <v>0</v>
      </c>
      <c r="AQ64" s="185">
        <f>วันทำงาน!AU64</f>
        <v>0</v>
      </c>
      <c r="AR64" s="151"/>
      <c r="AS64" s="151">
        <f>IF(W64="",0,IF($W64&gt;=100%,เงื่อนไข!$P$4,IF($W64&gt;=80%,เงื่อนไข!$O$4,IF($W64&gt;=50%,เงื่อนไข!$N$4,IF($W64&lt;50%,เงื่อนไข!$M$4)))))</f>
        <v>0</v>
      </c>
      <c r="AT64" s="180">
        <f t="shared" si="11"/>
        <v>0</v>
      </c>
      <c r="AU64" s="176">
        <f t="shared" si="12"/>
        <v>0</v>
      </c>
      <c r="AV64" s="176">
        <f>IF(AT64=0,0,AT64/$R64*เงื่อนไข!$B$4)</f>
        <v>0</v>
      </c>
      <c r="AW64" s="182">
        <f t="shared" si="13"/>
        <v>0</v>
      </c>
      <c r="AX64" s="176">
        <f>SUMIF(วันทำงาน!$F$109:$F$242,$B64,วันทำงาน!$L$109:$L$242)</f>
        <v>0</v>
      </c>
      <c r="AY64" s="183">
        <f>IF((AND($W64&gt;=100%,$W64&lt;&gt;"")),เงื่อนไข!$F$8*AQ64/$V64,0)</f>
        <v>0</v>
      </c>
    </row>
    <row r="65" spans="1:51" s="6" customFormat="1" x14ac:dyDescent="0.25">
      <c r="A65" s="125" t="str">
        <f>IF(วันทำงาน!A65&lt;&gt;"",วันทำงาน!A65,"")</f>
        <v/>
      </c>
      <c r="B65" s="125" t="str">
        <f>IF(วันทำงาน!B65&lt;&gt;"",วันทำงาน!B65,"")</f>
        <v/>
      </c>
      <c r="C65" s="125"/>
      <c r="D65" s="125" t="str">
        <f>IF(วันทำงาน!C65&lt;&gt;"",วันทำงาน!C65,"")</f>
        <v/>
      </c>
      <c r="E65" s="126" t="str">
        <f>IF(วันทำงาน!D65&lt;&gt;"",วันทำงาน!D65,"")</f>
        <v/>
      </c>
      <c r="F65" s="91" t="str">
        <f>IF(วันทำงาน!E65&lt;&gt;"",วันทำงาน!E65,"")</f>
        <v/>
      </c>
      <c r="G65" s="125" t="str">
        <f>IF(วันทำงาน!F65&lt;&gt;"",วันทำงาน!F65,"")</f>
        <v/>
      </c>
      <c r="H65" s="137" t="str">
        <f>IF(F65="Salesman",วันทำงาน!G65,"")</f>
        <v/>
      </c>
      <c r="I65" s="142" t="str">
        <f>IF($H65="","",AB65/$R65*(100%-เงื่อนไข!$B$4))</f>
        <v/>
      </c>
      <c r="J65" s="142" t="str">
        <f>IF($H65="","",AK65/$R65*(100%-เงื่อนไข!$B$4))</f>
        <v/>
      </c>
      <c r="K65" s="142" t="str">
        <f>IF($H65="","",AT65/$R65*(100%-เงื่อนไข!$B$4))</f>
        <v/>
      </c>
      <c r="L65" s="142" t="str">
        <f t="shared" si="16"/>
        <v/>
      </c>
      <c r="M65" s="143" t="str">
        <f>IF((OR(วันทำงาน!H65="",$F$1="")),"",IF(F65="Salesman",วันทำงาน!H65,""))</f>
        <v/>
      </c>
      <c r="N65" s="112">
        <f>IF($M65="",0,IF($X65="P",Y65*เงื่อนไข!$C$5,0))</f>
        <v>0</v>
      </c>
      <c r="O65" s="112">
        <f>IF($M65="",0,IF($X65="P",AH65*เงื่อนไข!$C$5,0))</f>
        <v>0</v>
      </c>
      <c r="P65" s="142">
        <f>IF($M65="",0,IF($X65="P",AQ65*เงื่อนไข!$C$5,0))</f>
        <v>0</v>
      </c>
      <c r="Q65" s="142">
        <f t="shared" si="17"/>
        <v>0</v>
      </c>
      <c r="R65" s="125" t="str">
        <f>IF($A65="","",IF(วันทำงาน!J65&lt;&gt;"",วันทำงาน!J65,""))</f>
        <v/>
      </c>
      <c r="S65" s="125" t="str">
        <f>IF($A65="","",IF(วันทำงาน!K65&lt;&gt;"",วันทำงาน!K65,""))</f>
        <v/>
      </c>
      <c r="T65" s="157" t="str">
        <f>IF($A65="","",IF(วันทำงาน!AZ65&lt;&gt;"",วันทำงาน!AZ65,""))</f>
        <v/>
      </c>
      <c r="U65" s="107" t="str">
        <f>IF(A65="","",เงื่อนไข!C$4)</f>
        <v/>
      </c>
      <c r="V65" s="107">
        <f t="shared" si="2"/>
        <v>0</v>
      </c>
      <c r="W65" s="106" t="str">
        <f t="shared" si="3"/>
        <v/>
      </c>
      <c r="X65" s="187" t="str">
        <f t="shared" si="4"/>
        <v/>
      </c>
      <c r="Y65" s="185">
        <f>วันทำงาน!AQ65</f>
        <v>0</v>
      </c>
      <c r="Z65" s="151"/>
      <c r="AA65" s="151">
        <f>IF($W65="",0,IF($W65&gt;=100%,เงื่อนไข!$H$4,IF($W65&gt;=80%,เงื่อนไข!$G$4,IF($W65&gt;=50%,เงื่อนไข!$F$4,IF($W65&lt;50%,เงื่อนไข!$E$4)))))</f>
        <v>0</v>
      </c>
      <c r="AB65" s="180">
        <f t="shared" si="5"/>
        <v>0</v>
      </c>
      <c r="AC65" s="142">
        <f t="shared" si="6"/>
        <v>0</v>
      </c>
      <c r="AD65" s="176">
        <f>IF(AB65=0,0,AB65/$R65*เงื่อนไข!$B$4)</f>
        <v>0</v>
      </c>
      <c r="AE65" s="182">
        <f t="shared" si="7"/>
        <v>0</v>
      </c>
      <c r="AF65" s="176">
        <f>SUMIF(วันทำงาน!$F$109:$F$242,$B65,วันทำงาน!$J$109:$J$242)</f>
        <v>0</v>
      </c>
      <c r="AG65" s="183">
        <f>IF((AND($W65&gt;=100%,$W65&lt;&gt;"")),เงื่อนไข!$F$8*Y65/$V65,0)</f>
        <v>0</v>
      </c>
      <c r="AH65" s="182">
        <f>SUM(วันทำงาน!AR65:AT65,วันทำงาน!AV65:AX65)</f>
        <v>0</v>
      </c>
      <c r="AI65" s="151"/>
      <c r="AJ65" s="151">
        <f>IF($W65="",0,IF($W65&gt;=100%,เงื่อนไข!$L$4,IF($W65&gt;=80%,เงื่อนไข!$K$4,IF($W65&gt;=50%,เงื่อนไข!$J$4,IF($W65&lt;50%,เงื่อนไข!$I$4)))))</f>
        <v>0</v>
      </c>
      <c r="AK65" s="180">
        <f t="shared" si="8"/>
        <v>0</v>
      </c>
      <c r="AL65" s="176">
        <f t="shared" si="9"/>
        <v>0</v>
      </c>
      <c r="AM65" s="176">
        <f>IF(AK65=0,0,AK65/$R65*เงื่อนไข!$B$4)</f>
        <v>0</v>
      </c>
      <c r="AN65" s="182">
        <f t="shared" si="18"/>
        <v>0</v>
      </c>
      <c r="AO65" s="176">
        <f>SUMIF(วันทำงาน!$F$109:$F$242,$B65,วันทำงาน!$K$109:$K$242)</f>
        <v>0</v>
      </c>
      <c r="AP65" s="183">
        <f>IF((AND($W65&gt;=100%,$W65&lt;&gt;"")),เงื่อนไข!$F$8*AH65/$V65,0)</f>
        <v>0</v>
      </c>
      <c r="AQ65" s="185">
        <f>วันทำงาน!AU65</f>
        <v>0</v>
      </c>
      <c r="AR65" s="151"/>
      <c r="AS65" s="151">
        <f>IF(W65="",0,IF($W65&gt;=100%,เงื่อนไข!$P$4,IF($W65&gt;=80%,เงื่อนไข!$O$4,IF($W65&gt;=50%,เงื่อนไข!$N$4,IF($W65&lt;50%,เงื่อนไข!$M$4)))))</f>
        <v>0</v>
      </c>
      <c r="AT65" s="180">
        <f t="shared" si="11"/>
        <v>0</v>
      </c>
      <c r="AU65" s="176">
        <f t="shared" si="12"/>
        <v>0</v>
      </c>
      <c r="AV65" s="176">
        <f>IF(AT65=0,0,AT65/$R65*เงื่อนไข!$B$4)</f>
        <v>0</v>
      </c>
      <c r="AW65" s="182">
        <f t="shared" si="13"/>
        <v>0</v>
      </c>
      <c r="AX65" s="176">
        <f>SUMIF(วันทำงาน!$F$109:$F$242,$B65,วันทำงาน!$L$109:$L$242)</f>
        <v>0</v>
      </c>
      <c r="AY65" s="183">
        <f>IF((AND($W65&gt;=100%,$W65&lt;&gt;"")),เงื่อนไข!$F$8*AQ65/$V65,0)</f>
        <v>0</v>
      </c>
    </row>
    <row r="66" spans="1:51" s="6" customFormat="1" x14ac:dyDescent="0.25">
      <c r="A66" s="125" t="str">
        <f>IF(วันทำงาน!A66&lt;&gt;"",วันทำงาน!A66,"")</f>
        <v/>
      </c>
      <c r="B66" s="125" t="str">
        <f>IF(วันทำงาน!B66&lt;&gt;"",วันทำงาน!B66,"")</f>
        <v/>
      </c>
      <c r="C66" s="125"/>
      <c r="D66" s="125" t="str">
        <f>IF(วันทำงาน!C66&lt;&gt;"",วันทำงาน!C66,"")</f>
        <v/>
      </c>
      <c r="E66" s="126" t="str">
        <f>IF(วันทำงาน!D66&lt;&gt;"",วันทำงาน!D66,"")</f>
        <v/>
      </c>
      <c r="F66" s="91" t="str">
        <f>IF(วันทำงาน!E66&lt;&gt;"",วันทำงาน!E66,"")</f>
        <v/>
      </c>
      <c r="G66" s="125" t="str">
        <f>IF(วันทำงาน!F66&lt;&gt;"",วันทำงาน!F66,"")</f>
        <v/>
      </c>
      <c r="H66" s="137" t="str">
        <f>IF(F66="Salesman",วันทำงาน!G66,"")</f>
        <v/>
      </c>
      <c r="I66" s="142" t="str">
        <f>IF($H66="","",AB66/$R66*(100%-เงื่อนไข!$B$4))</f>
        <v/>
      </c>
      <c r="J66" s="142" t="str">
        <f>IF($H66="","",AK66/$R66*(100%-เงื่อนไข!$B$4))</f>
        <v/>
      </c>
      <c r="K66" s="142" t="str">
        <f>IF($H66="","",AT66/$R66*(100%-เงื่อนไข!$B$4))</f>
        <v/>
      </c>
      <c r="L66" s="142" t="str">
        <f t="shared" si="16"/>
        <v/>
      </c>
      <c r="M66" s="143" t="str">
        <f>IF((OR(วันทำงาน!H66="",$F$1="")),"",IF(F66="Salesman",วันทำงาน!H66,""))</f>
        <v/>
      </c>
      <c r="N66" s="112">
        <f>IF($M66="",0,IF($X66="P",Y66*เงื่อนไข!$C$5,0))</f>
        <v>0</v>
      </c>
      <c r="O66" s="112">
        <f>IF($M66="",0,IF($X66="P",AH66*เงื่อนไข!$C$5,0))</f>
        <v>0</v>
      </c>
      <c r="P66" s="142">
        <f>IF($M66="",0,IF($X66="P",AQ66*เงื่อนไข!$C$5,0))</f>
        <v>0</v>
      </c>
      <c r="Q66" s="142">
        <f t="shared" si="17"/>
        <v>0</v>
      </c>
      <c r="R66" s="125" t="str">
        <f>IF($A66="","",IF(วันทำงาน!J66&lt;&gt;"",วันทำงาน!J66,""))</f>
        <v/>
      </c>
      <c r="S66" s="125" t="str">
        <f>IF($A66="","",IF(วันทำงาน!K66&lt;&gt;"",วันทำงาน!K66,""))</f>
        <v/>
      </c>
      <c r="T66" s="157" t="str">
        <f>IF($A66="","",IF(วันทำงาน!AZ66&lt;&gt;"",วันทำงาน!AZ66,""))</f>
        <v/>
      </c>
      <c r="U66" s="107" t="str">
        <f>IF(A66="","",เงื่อนไข!C$4)</f>
        <v/>
      </c>
      <c r="V66" s="107">
        <f t="shared" si="2"/>
        <v>0</v>
      </c>
      <c r="W66" s="106" t="str">
        <f t="shared" si="3"/>
        <v/>
      </c>
      <c r="X66" s="187" t="str">
        <f t="shared" si="4"/>
        <v/>
      </c>
      <c r="Y66" s="185">
        <f>วันทำงาน!AQ66</f>
        <v>0</v>
      </c>
      <c r="Z66" s="151"/>
      <c r="AA66" s="151">
        <f>IF($W66="",0,IF($W66&gt;=100%,เงื่อนไข!$H$4,IF($W66&gt;=80%,เงื่อนไข!$G$4,IF($W66&gt;=50%,เงื่อนไข!$F$4,IF($W66&lt;50%,เงื่อนไข!$E$4)))))</f>
        <v>0</v>
      </c>
      <c r="AB66" s="180">
        <f t="shared" si="5"/>
        <v>0</v>
      </c>
      <c r="AC66" s="142">
        <f t="shared" si="6"/>
        <v>0</v>
      </c>
      <c r="AD66" s="176">
        <f>IF(AB66=0,0,AB66/$R66*เงื่อนไข!$B$4)</f>
        <v>0</v>
      </c>
      <c r="AE66" s="182">
        <f t="shared" si="7"/>
        <v>0</v>
      </c>
      <c r="AF66" s="176">
        <f>SUMIF(วันทำงาน!$F$109:$F$242,$B66,วันทำงาน!$J$109:$J$242)</f>
        <v>0</v>
      </c>
      <c r="AG66" s="183">
        <f>IF((AND($W66&gt;=100%,$W66&lt;&gt;"")),เงื่อนไข!$F$8*Y66/$V66,0)</f>
        <v>0</v>
      </c>
      <c r="AH66" s="182">
        <f>SUM(วันทำงาน!AR66:AT66,วันทำงาน!AV66:AX66)</f>
        <v>0</v>
      </c>
      <c r="AI66" s="151"/>
      <c r="AJ66" s="151">
        <f>IF($W66="",0,IF($W66&gt;=100%,เงื่อนไข!$L$4,IF($W66&gt;=80%,เงื่อนไข!$K$4,IF($W66&gt;=50%,เงื่อนไข!$J$4,IF($W66&lt;50%,เงื่อนไข!$I$4)))))</f>
        <v>0</v>
      </c>
      <c r="AK66" s="180">
        <f t="shared" si="8"/>
        <v>0</v>
      </c>
      <c r="AL66" s="176">
        <f t="shared" si="9"/>
        <v>0</v>
      </c>
      <c r="AM66" s="176">
        <f>IF(AK66=0,0,AK66/$R66*เงื่อนไข!$B$4)</f>
        <v>0</v>
      </c>
      <c r="AN66" s="182">
        <f t="shared" si="18"/>
        <v>0</v>
      </c>
      <c r="AO66" s="176">
        <f>SUMIF(วันทำงาน!$F$109:$F$242,$B66,วันทำงาน!$K$109:$K$242)</f>
        <v>0</v>
      </c>
      <c r="AP66" s="183">
        <f>IF((AND($W66&gt;=100%,$W66&lt;&gt;"")),เงื่อนไข!$F$8*AH66/$V66,0)</f>
        <v>0</v>
      </c>
      <c r="AQ66" s="185">
        <f>วันทำงาน!AU66</f>
        <v>0</v>
      </c>
      <c r="AR66" s="151"/>
      <c r="AS66" s="151">
        <f>IF(W66="",0,IF($W66&gt;=100%,เงื่อนไข!$P$4,IF($W66&gt;=80%,เงื่อนไข!$O$4,IF($W66&gt;=50%,เงื่อนไข!$N$4,IF($W66&lt;50%,เงื่อนไข!$M$4)))))</f>
        <v>0</v>
      </c>
      <c r="AT66" s="180">
        <f t="shared" si="11"/>
        <v>0</v>
      </c>
      <c r="AU66" s="176">
        <f t="shared" si="12"/>
        <v>0</v>
      </c>
      <c r="AV66" s="176">
        <f>IF(AT66=0,0,AT66/$R66*เงื่อนไข!$B$4)</f>
        <v>0</v>
      </c>
      <c r="AW66" s="182">
        <f t="shared" si="13"/>
        <v>0</v>
      </c>
      <c r="AX66" s="176">
        <f>SUMIF(วันทำงาน!$F$109:$F$242,$B66,วันทำงาน!$L$109:$L$242)</f>
        <v>0</v>
      </c>
      <c r="AY66" s="183">
        <f>IF((AND($W66&gt;=100%,$W66&lt;&gt;"")),เงื่อนไข!$F$8*AQ66/$V66,0)</f>
        <v>0</v>
      </c>
    </row>
    <row r="67" spans="1:51" s="6" customFormat="1" x14ac:dyDescent="0.25">
      <c r="A67" s="125" t="str">
        <f>IF(วันทำงาน!A67&lt;&gt;"",วันทำงาน!A67,"")</f>
        <v/>
      </c>
      <c r="B67" s="125" t="str">
        <f>IF(วันทำงาน!B67&lt;&gt;"",วันทำงาน!B67,"")</f>
        <v/>
      </c>
      <c r="C67" s="125"/>
      <c r="D67" s="125" t="str">
        <f>IF(วันทำงาน!C67&lt;&gt;"",วันทำงาน!C67,"")</f>
        <v/>
      </c>
      <c r="E67" s="126" t="str">
        <f>IF(วันทำงาน!D67&lt;&gt;"",วันทำงาน!D67,"")</f>
        <v/>
      </c>
      <c r="F67" s="91" t="str">
        <f>IF(วันทำงาน!E67&lt;&gt;"",วันทำงาน!E67,"")</f>
        <v/>
      </c>
      <c r="G67" s="125" t="str">
        <f>IF(วันทำงาน!F67&lt;&gt;"",วันทำงาน!F67,"")</f>
        <v/>
      </c>
      <c r="H67" s="137" t="str">
        <f>IF(F67="Salesman",วันทำงาน!G67,"")</f>
        <v/>
      </c>
      <c r="I67" s="142" t="str">
        <f>IF($H67="","",AB67/$R67*(100%-เงื่อนไข!$B$4))</f>
        <v/>
      </c>
      <c r="J67" s="142" t="str">
        <f>IF($H67="","",AK67/$R67*(100%-เงื่อนไข!$B$4))</f>
        <v/>
      </c>
      <c r="K67" s="142" t="str">
        <f>IF($H67="","",AT67/$R67*(100%-เงื่อนไข!$B$4))</f>
        <v/>
      </c>
      <c r="L67" s="142" t="str">
        <f t="shared" si="16"/>
        <v/>
      </c>
      <c r="M67" s="143" t="str">
        <f>IF((OR(วันทำงาน!H67="",$F$1="")),"",IF(F67="Salesman",วันทำงาน!H67,""))</f>
        <v/>
      </c>
      <c r="N67" s="112">
        <f>IF($M67="",0,IF($X67="P",Y67*เงื่อนไข!$C$5,0))</f>
        <v>0</v>
      </c>
      <c r="O67" s="112">
        <f>IF($M67="",0,IF($X67="P",AH67*เงื่อนไข!$C$5,0))</f>
        <v>0</v>
      </c>
      <c r="P67" s="142">
        <f>IF($M67="",0,IF($X67="P",AQ67*เงื่อนไข!$C$5,0))</f>
        <v>0</v>
      </c>
      <c r="Q67" s="142">
        <f t="shared" si="17"/>
        <v>0</v>
      </c>
      <c r="R67" s="125" t="str">
        <f>IF($A67="","",IF(วันทำงาน!J67&lt;&gt;"",วันทำงาน!J67,""))</f>
        <v/>
      </c>
      <c r="S67" s="125" t="str">
        <f>IF($A67="","",IF(วันทำงาน!K67&lt;&gt;"",วันทำงาน!K67,""))</f>
        <v/>
      </c>
      <c r="T67" s="157" t="str">
        <f>IF($A67="","",IF(วันทำงาน!AZ67&lt;&gt;"",วันทำงาน!AZ67,""))</f>
        <v/>
      </c>
      <c r="U67" s="107" t="str">
        <f>IF(A67="","",เงื่อนไข!C$4)</f>
        <v/>
      </c>
      <c r="V67" s="107">
        <f t="shared" si="2"/>
        <v>0</v>
      </c>
      <c r="W67" s="106" t="str">
        <f t="shared" si="3"/>
        <v/>
      </c>
      <c r="X67" s="187" t="str">
        <f t="shared" si="4"/>
        <v/>
      </c>
      <c r="Y67" s="185">
        <f>วันทำงาน!AQ67</f>
        <v>0</v>
      </c>
      <c r="Z67" s="151"/>
      <c r="AA67" s="151">
        <f>IF($W67="",0,IF($W67&gt;=100%,เงื่อนไข!$H$4,IF($W67&gt;=80%,เงื่อนไข!$G$4,IF($W67&gt;=50%,เงื่อนไข!$F$4,IF($W67&lt;50%,เงื่อนไข!$E$4)))))</f>
        <v>0</v>
      </c>
      <c r="AB67" s="180">
        <f t="shared" si="5"/>
        <v>0</v>
      </c>
      <c r="AC67" s="142">
        <f t="shared" si="6"/>
        <v>0</v>
      </c>
      <c r="AD67" s="176">
        <f>IF(AB67=0,0,AB67/$R67*เงื่อนไข!$B$4)</f>
        <v>0</v>
      </c>
      <c r="AE67" s="182">
        <f t="shared" si="7"/>
        <v>0</v>
      </c>
      <c r="AF67" s="176">
        <f>SUMIF(วันทำงาน!$F$109:$F$242,$B67,วันทำงาน!$J$109:$J$242)</f>
        <v>0</v>
      </c>
      <c r="AG67" s="183">
        <f>IF((AND($W67&gt;=100%,$W67&lt;&gt;"")),เงื่อนไข!$F$8*Y67/$V67,0)</f>
        <v>0</v>
      </c>
      <c r="AH67" s="182">
        <f>SUM(วันทำงาน!AR67:AT67,วันทำงาน!AV67:AX67)</f>
        <v>0</v>
      </c>
      <c r="AI67" s="151"/>
      <c r="AJ67" s="151">
        <f>IF($W67="",0,IF($W67&gt;=100%,เงื่อนไข!$L$4,IF($W67&gt;=80%,เงื่อนไข!$K$4,IF($W67&gt;=50%,เงื่อนไข!$J$4,IF($W67&lt;50%,เงื่อนไข!$I$4)))))</f>
        <v>0</v>
      </c>
      <c r="AK67" s="180">
        <f t="shared" si="8"/>
        <v>0</v>
      </c>
      <c r="AL67" s="176">
        <f t="shared" si="9"/>
        <v>0</v>
      </c>
      <c r="AM67" s="176">
        <f>IF(AK67=0,0,AK67/$R67*เงื่อนไข!$B$4)</f>
        <v>0</v>
      </c>
      <c r="AN67" s="182">
        <f t="shared" si="18"/>
        <v>0</v>
      </c>
      <c r="AO67" s="176">
        <f>SUMIF(วันทำงาน!$F$109:$F$242,$B67,วันทำงาน!$K$109:$K$242)</f>
        <v>0</v>
      </c>
      <c r="AP67" s="183">
        <f>IF((AND($W67&gt;=100%,$W67&lt;&gt;"")),เงื่อนไข!$F$8*AH67/$V67,0)</f>
        <v>0</v>
      </c>
      <c r="AQ67" s="185">
        <f>วันทำงาน!AU67</f>
        <v>0</v>
      </c>
      <c r="AR67" s="151"/>
      <c r="AS67" s="151">
        <f>IF(W67="",0,IF($W67&gt;=100%,เงื่อนไข!$P$4,IF($W67&gt;=80%,เงื่อนไข!$O$4,IF($W67&gt;=50%,เงื่อนไข!$N$4,IF($W67&lt;50%,เงื่อนไข!$M$4)))))</f>
        <v>0</v>
      </c>
      <c r="AT67" s="180">
        <f t="shared" si="11"/>
        <v>0</v>
      </c>
      <c r="AU67" s="176">
        <f t="shared" si="12"/>
        <v>0</v>
      </c>
      <c r="AV67" s="176">
        <f>IF(AT67=0,0,AT67/$R67*เงื่อนไข!$B$4)</f>
        <v>0</v>
      </c>
      <c r="AW67" s="182">
        <f t="shared" si="13"/>
        <v>0</v>
      </c>
      <c r="AX67" s="176">
        <f>SUMIF(วันทำงาน!$F$109:$F$242,$B67,วันทำงาน!$L$109:$L$242)</f>
        <v>0</v>
      </c>
      <c r="AY67" s="183">
        <f>IF((AND($W67&gt;=100%,$W67&lt;&gt;"")),เงื่อนไข!$F$8*AQ67/$V67,0)</f>
        <v>0</v>
      </c>
    </row>
    <row r="68" spans="1:51" s="6" customFormat="1" x14ac:dyDescent="0.25">
      <c r="A68" s="125" t="str">
        <f>IF(วันทำงาน!A68&lt;&gt;"",วันทำงาน!A68,"")</f>
        <v/>
      </c>
      <c r="B68" s="125" t="str">
        <f>IF(วันทำงาน!B68&lt;&gt;"",วันทำงาน!B68,"")</f>
        <v/>
      </c>
      <c r="C68" s="125"/>
      <c r="D68" s="125" t="str">
        <f>IF(วันทำงาน!C68&lt;&gt;"",วันทำงาน!C68,"")</f>
        <v/>
      </c>
      <c r="E68" s="126" t="str">
        <f>IF(วันทำงาน!D68&lt;&gt;"",วันทำงาน!D68,"")</f>
        <v/>
      </c>
      <c r="F68" s="91" t="str">
        <f>IF(วันทำงาน!E68&lt;&gt;"",วันทำงาน!E68,"")</f>
        <v/>
      </c>
      <c r="G68" s="125" t="str">
        <f>IF(วันทำงาน!F68&lt;&gt;"",วันทำงาน!F68,"")</f>
        <v/>
      </c>
      <c r="H68" s="137" t="str">
        <f>IF(F68="Salesman",วันทำงาน!G68,"")</f>
        <v/>
      </c>
      <c r="I68" s="142" t="str">
        <f>IF($H68="","",AB68/$R68*(100%-เงื่อนไข!$B$4))</f>
        <v/>
      </c>
      <c r="J68" s="142" t="str">
        <f>IF($H68="","",AK68/$R68*(100%-เงื่อนไข!$B$4))</f>
        <v/>
      </c>
      <c r="K68" s="142" t="str">
        <f>IF($H68="","",AT68/$R68*(100%-เงื่อนไข!$B$4))</f>
        <v/>
      </c>
      <c r="L68" s="142" t="str">
        <f t="shared" si="16"/>
        <v/>
      </c>
      <c r="M68" s="143" t="str">
        <f>IF((OR(วันทำงาน!H68="",$F$1="")),"",IF(F68="Salesman",วันทำงาน!H68,""))</f>
        <v/>
      </c>
      <c r="N68" s="112">
        <f>IF($M68="",0,IF($X68="P",Y68*เงื่อนไข!$C$5,0))</f>
        <v>0</v>
      </c>
      <c r="O68" s="112">
        <f>IF($M68="",0,IF($X68="P",AH68*เงื่อนไข!$C$5,0))</f>
        <v>0</v>
      </c>
      <c r="P68" s="142">
        <f>IF($M68="",0,IF($X68="P",AQ68*เงื่อนไข!$C$5,0))</f>
        <v>0</v>
      </c>
      <c r="Q68" s="142">
        <f t="shared" si="17"/>
        <v>0</v>
      </c>
      <c r="R68" s="125" t="str">
        <f>IF($A68="","",IF(วันทำงาน!J68&lt;&gt;"",วันทำงาน!J68,""))</f>
        <v/>
      </c>
      <c r="S68" s="125" t="str">
        <f>IF($A68="","",IF(วันทำงาน!K68&lt;&gt;"",วันทำงาน!K68,""))</f>
        <v/>
      </c>
      <c r="T68" s="157" t="str">
        <f>IF($A68="","",IF(วันทำงาน!AZ68&lt;&gt;"",วันทำงาน!AZ68,""))</f>
        <v/>
      </c>
      <c r="U68" s="107" t="str">
        <f>IF(A68="","",เงื่อนไข!C$4)</f>
        <v/>
      </c>
      <c r="V68" s="107">
        <f t="shared" si="2"/>
        <v>0</v>
      </c>
      <c r="W68" s="106" t="str">
        <f t="shared" si="3"/>
        <v/>
      </c>
      <c r="X68" s="187" t="str">
        <f t="shared" si="4"/>
        <v/>
      </c>
      <c r="Y68" s="185">
        <f>วันทำงาน!AQ68</f>
        <v>0</v>
      </c>
      <c r="Z68" s="151"/>
      <c r="AA68" s="151">
        <f>IF($W68="",0,IF($W68&gt;=100%,เงื่อนไข!$H$4,IF($W68&gt;=80%,เงื่อนไข!$G$4,IF($W68&gt;=50%,เงื่อนไข!$F$4,IF($W68&lt;50%,เงื่อนไข!$E$4)))))</f>
        <v>0</v>
      </c>
      <c r="AB68" s="180">
        <f t="shared" si="5"/>
        <v>0</v>
      </c>
      <c r="AC68" s="142">
        <f t="shared" si="6"/>
        <v>0</v>
      </c>
      <c r="AD68" s="176">
        <f>IF(AB68=0,0,AB68/$R68*เงื่อนไข!$B$4)</f>
        <v>0</v>
      </c>
      <c r="AE68" s="182">
        <f t="shared" si="7"/>
        <v>0</v>
      </c>
      <c r="AF68" s="176">
        <f>SUMIF(วันทำงาน!$F$109:$F$242,$B68,วันทำงาน!$J$109:$J$242)</f>
        <v>0</v>
      </c>
      <c r="AG68" s="183">
        <f>IF((AND($W68&gt;=100%,$W68&lt;&gt;"")),เงื่อนไข!$F$8*Y68/$V68,0)</f>
        <v>0</v>
      </c>
      <c r="AH68" s="182">
        <f>SUM(วันทำงาน!AR68:AT68,วันทำงาน!AV68:AX68)</f>
        <v>0</v>
      </c>
      <c r="AI68" s="151"/>
      <c r="AJ68" s="151">
        <f>IF($W68="",0,IF($W68&gt;=100%,เงื่อนไข!$L$4,IF($W68&gt;=80%,เงื่อนไข!$K$4,IF($W68&gt;=50%,เงื่อนไข!$J$4,IF($W68&lt;50%,เงื่อนไข!$I$4)))))</f>
        <v>0</v>
      </c>
      <c r="AK68" s="180">
        <f t="shared" si="8"/>
        <v>0</v>
      </c>
      <c r="AL68" s="176">
        <f t="shared" si="9"/>
        <v>0</v>
      </c>
      <c r="AM68" s="176">
        <f>IF(AK68=0,0,AK68/$R68*เงื่อนไข!$B$4)</f>
        <v>0</v>
      </c>
      <c r="AN68" s="182">
        <f t="shared" si="18"/>
        <v>0</v>
      </c>
      <c r="AO68" s="176">
        <f>SUMIF(วันทำงาน!$F$109:$F$242,$B68,วันทำงาน!$K$109:$K$242)</f>
        <v>0</v>
      </c>
      <c r="AP68" s="183">
        <f>IF((AND($W68&gt;=100%,$W68&lt;&gt;"")),เงื่อนไข!$F$8*AH68/$V68,0)</f>
        <v>0</v>
      </c>
      <c r="AQ68" s="185">
        <f>วันทำงาน!AU68</f>
        <v>0</v>
      </c>
      <c r="AR68" s="151"/>
      <c r="AS68" s="151">
        <f>IF(W68="",0,IF($W68&gt;=100%,เงื่อนไข!$P$4,IF($W68&gt;=80%,เงื่อนไข!$O$4,IF($W68&gt;=50%,เงื่อนไข!$N$4,IF($W68&lt;50%,เงื่อนไข!$M$4)))))</f>
        <v>0</v>
      </c>
      <c r="AT68" s="180">
        <f t="shared" si="11"/>
        <v>0</v>
      </c>
      <c r="AU68" s="176">
        <f t="shared" si="12"/>
        <v>0</v>
      </c>
      <c r="AV68" s="176">
        <f>IF(AT68=0,0,AT68/$R68*เงื่อนไข!$B$4)</f>
        <v>0</v>
      </c>
      <c r="AW68" s="182">
        <f t="shared" si="13"/>
        <v>0</v>
      </c>
      <c r="AX68" s="176">
        <f>SUMIF(วันทำงาน!$F$109:$F$242,$B68,วันทำงาน!$L$109:$L$242)</f>
        <v>0</v>
      </c>
      <c r="AY68" s="183">
        <f>IF((AND($W68&gt;=100%,$W68&lt;&gt;"")),เงื่อนไข!$F$8*AQ68/$V68,0)</f>
        <v>0</v>
      </c>
    </row>
    <row r="69" spans="1:51" s="6" customFormat="1" x14ac:dyDescent="0.25">
      <c r="A69" s="125" t="str">
        <f>IF(วันทำงาน!A69&lt;&gt;"",วันทำงาน!A69,"")</f>
        <v/>
      </c>
      <c r="B69" s="125" t="str">
        <f>IF(วันทำงาน!B69&lt;&gt;"",วันทำงาน!B69,"")</f>
        <v/>
      </c>
      <c r="C69" s="125"/>
      <c r="D69" s="125" t="str">
        <f>IF(วันทำงาน!C69&lt;&gt;"",วันทำงาน!C69,"")</f>
        <v/>
      </c>
      <c r="E69" s="126" t="str">
        <f>IF(วันทำงาน!D69&lt;&gt;"",วันทำงาน!D69,"")</f>
        <v/>
      </c>
      <c r="F69" s="91" t="str">
        <f>IF(วันทำงาน!E69&lt;&gt;"",วันทำงาน!E69,"")</f>
        <v/>
      </c>
      <c r="G69" s="125" t="str">
        <f>IF(วันทำงาน!F69&lt;&gt;"",วันทำงาน!F69,"")</f>
        <v/>
      </c>
      <c r="H69" s="137" t="str">
        <f>IF(F69="Salesman",วันทำงาน!G69,"")</f>
        <v/>
      </c>
      <c r="I69" s="142" t="str">
        <f>IF($H69="","",AB69/$R69*(100%-เงื่อนไข!$B$4))</f>
        <v/>
      </c>
      <c r="J69" s="142" t="str">
        <f>IF($H69="","",AK69/$R69*(100%-เงื่อนไข!$B$4))</f>
        <v/>
      </c>
      <c r="K69" s="142" t="str">
        <f>IF($H69="","",AT69/$R69*(100%-เงื่อนไข!$B$4))</f>
        <v/>
      </c>
      <c r="L69" s="142" t="str">
        <f t="shared" si="16"/>
        <v/>
      </c>
      <c r="M69" s="143" t="str">
        <f>IF((OR(วันทำงาน!H69="",$F$1="")),"",IF(F69="Salesman",วันทำงาน!H69,""))</f>
        <v/>
      </c>
      <c r="N69" s="112">
        <f>IF($M69="",0,IF($X69="P",Y69*เงื่อนไข!$C$5,0))</f>
        <v>0</v>
      </c>
      <c r="O69" s="112">
        <f>IF($M69="",0,IF($X69="P",AH69*เงื่อนไข!$C$5,0))</f>
        <v>0</v>
      </c>
      <c r="P69" s="142">
        <f>IF($M69="",0,IF($X69="P",AQ69*เงื่อนไข!$C$5,0))</f>
        <v>0</v>
      </c>
      <c r="Q69" s="142">
        <f t="shared" si="17"/>
        <v>0</v>
      </c>
      <c r="R69" s="125" t="str">
        <f>IF($A69="","",IF(วันทำงาน!J69&lt;&gt;"",วันทำงาน!J69,""))</f>
        <v/>
      </c>
      <c r="S69" s="125" t="str">
        <f>IF($A69="","",IF(วันทำงาน!K69&lt;&gt;"",วันทำงาน!K69,""))</f>
        <v/>
      </c>
      <c r="T69" s="157" t="str">
        <f>IF($A69="","",IF(วันทำงาน!AZ69&lt;&gt;"",วันทำงาน!AZ69,""))</f>
        <v/>
      </c>
      <c r="U69" s="107" t="str">
        <f>IF(A69="","",เงื่อนไข!C$4)</f>
        <v/>
      </c>
      <c r="V69" s="107">
        <f t="shared" si="2"/>
        <v>0</v>
      </c>
      <c r="W69" s="106" t="str">
        <f t="shared" si="3"/>
        <v/>
      </c>
      <c r="X69" s="187" t="str">
        <f t="shared" si="4"/>
        <v/>
      </c>
      <c r="Y69" s="185">
        <f>วันทำงาน!AQ69</f>
        <v>0</v>
      </c>
      <c r="Z69" s="151"/>
      <c r="AA69" s="151">
        <f>IF($W69="",0,IF($W69&gt;=100%,เงื่อนไข!$H$4,IF($W69&gt;=80%,เงื่อนไข!$G$4,IF($W69&gt;=50%,เงื่อนไข!$F$4,IF($W69&lt;50%,เงื่อนไข!$E$4)))))</f>
        <v>0</v>
      </c>
      <c r="AB69" s="180">
        <f t="shared" si="5"/>
        <v>0</v>
      </c>
      <c r="AC69" s="142">
        <f t="shared" si="6"/>
        <v>0</v>
      </c>
      <c r="AD69" s="176">
        <f>IF(AB69=0,0,AB69/$R69*เงื่อนไข!$B$4)</f>
        <v>0</v>
      </c>
      <c r="AE69" s="182">
        <f t="shared" si="7"/>
        <v>0</v>
      </c>
      <c r="AF69" s="176">
        <f>SUMIF(วันทำงาน!$F$109:$F$242,$B69,วันทำงาน!$J$109:$J$242)</f>
        <v>0</v>
      </c>
      <c r="AG69" s="183">
        <f>IF((AND($W69&gt;=100%,$W69&lt;&gt;"")),เงื่อนไข!$F$8*Y69/$V69,0)</f>
        <v>0</v>
      </c>
      <c r="AH69" s="182">
        <f>SUM(วันทำงาน!AR69:AT69,วันทำงาน!AV69:AX69)</f>
        <v>0</v>
      </c>
      <c r="AI69" s="151"/>
      <c r="AJ69" s="151">
        <f>IF($W69="",0,IF($W69&gt;=100%,เงื่อนไข!$L$4,IF($W69&gt;=80%,เงื่อนไข!$K$4,IF($W69&gt;=50%,เงื่อนไข!$J$4,IF($W69&lt;50%,เงื่อนไข!$I$4)))))</f>
        <v>0</v>
      </c>
      <c r="AK69" s="180">
        <f t="shared" si="8"/>
        <v>0</v>
      </c>
      <c r="AL69" s="176">
        <f t="shared" si="9"/>
        <v>0</v>
      </c>
      <c r="AM69" s="176">
        <f>IF(AK69=0,0,AK69/$R69*เงื่อนไข!$B$4)</f>
        <v>0</v>
      </c>
      <c r="AN69" s="182">
        <f t="shared" si="18"/>
        <v>0</v>
      </c>
      <c r="AO69" s="176">
        <f>SUMIF(วันทำงาน!$F$109:$F$242,$B69,วันทำงาน!$K$109:$K$242)</f>
        <v>0</v>
      </c>
      <c r="AP69" s="183">
        <f>IF((AND($W69&gt;=100%,$W69&lt;&gt;"")),เงื่อนไข!$F$8*AH69/$V69,0)</f>
        <v>0</v>
      </c>
      <c r="AQ69" s="185">
        <f>วันทำงาน!AU69</f>
        <v>0</v>
      </c>
      <c r="AR69" s="151"/>
      <c r="AS69" s="151">
        <f>IF(W69="",0,IF($W69&gt;=100%,เงื่อนไข!$P$4,IF($W69&gt;=80%,เงื่อนไข!$O$4,IF($W69&gt;=50%,เงื่อนไข!$N$4,IF($W69&lt;50%,เงื่อนไข!$M$4)))))</f>
        <v>0</v>
      </c>
      <c r="AT69" s="180">
        <f t="shared" si="11"/>
        <v>0</v>
      </c>
      <c r="AU69" s="176">
        <f t="shared" si="12"/>
        <v>0</v>
      </c>
      <c r="AV69" s="176">
        <f>IF(AT69=0,0,AT69/$R69*เงื่อนไข!$B$4)</f>
        <v>0</v>
      </c>
      <c r="AW69" s="182">
        <f t="shared" si="13"/>
        <v>0</v>
      </c>
      <c r="AX69" s="176">
        <f>SUMIF(วันทำงาน!$F$109:$F$242,$B69,วันทำงาน!$L$109:$L$242)</f>
        <v>0</v>
      </c>
      <c r="AY69" s="183">
        <f>IF((AND($W69&gt;=100%,$W69&lt;&gt;"")),เงื่อนไข!$F$8*AQ69/$V69,0)</f>
        <v>0</v>
      </c>
    </row>
    <row r="70" spans="1:51" s="6" customFormat="1" x14ac:dyDescent="0.25">
      <c r="A70" s="125" t="str">
        <f>IF(วันทำงาน!A70&lt;&gt;"",วันทำงาน!A70,"")</f>
        <v/>
      </c>
      <c r="B70" s="125" t="str">
        <f>IF(วันทำงาน!B70&lt;&gt;"",วันทำงาน!B70,"")</f>
        <v/>
      </c>
      <c r="C70" s="125"/>
      <c r="D70" s="125" t="str">
        <f>IF(วันทำงาน!C70&lt;&gt;"",วันทำงาน!C70,"")</f>
        <v/>
      </c>
      <c r="E70" s="126" t="str">
        <f>IF(วันทำงาน!D70&lt;&gt;"",วันทำงาน!D70,"")</f>
        <v/>
      </c>
      <c r="F70" s="91" t="str">
        <f>IF(วันทำงาน!E70&lt;&gt;"",วันทำงาน!E70,"")</f>
        <v/>
      </c>
      <c r="G70" s="125" t="str">
        <f>IF(วันทำงาน!F70&lt;&gt;"",วันทำงาน!F70,"")</f>
        <v/>
      </c>
      <c r="H70" s="137" t="str">
        <f>IF(F70="Salesman",วันทำงาน!G70,"")</f>
        <v/>
      </c>
      <c r="I70" s="142" t="str">
        <f>IF($H70="","",AB70/$R70*(100%-เงื่อนไข!$B$4))</f>
        <v/>
      </c>
      <c r="J70" s="142" t="str">
        <f>IF($H70="","",AK70/$R70*(100%-เงื่อนไข!$B$4))</f>
        <v/>
      </c>
      <c r="K70" s="142" t="str">
        <f>IF($H70="","",AT70/$R70*(100%-เงื่อนไข!$B$4))</f>
        <v/>
      </c>
      <c r="L70" s="142" t="str">
        <f t="shared" si="16"/>
        <v/>
      </c>
      <c r="M70" s="143" t="str">
        <f>IF((OR(วันทำงาน!H70="",$F$1="")),"",IF(F70="Salesman",วันทำงาน!H70,""))</f>
        <v/>
      </c>
      <c r="N70" s="112">
        <f>IF($M70="",0,IF($X70="P",Y70*เงื่อนไข!$C$5,0))</f>
        <v>0</v>
      </c>
      <c r="O70" s="112">
        <f>IF($M70="",0,IF($X70="P",AH70*เงื่อนไข!$C$5,0))</f>
        <v>0</v>
      </c>
      <c r="P70" s="142">
        <f>IF($M70="",0,IF($X70="P",AQ70*เงื่อนไข!$C$5,0))</f>
        <v>0</v>
      </c>
      <c r="Q70" s="142">
        <f t="shared" si="17"/>
        <v>0</v>
      </c>
      <c r="R70" s="125" t="str">
        <f>IF($A70="","",IF(วันทำงาน!J70&lt;&gt;"",วันทำงาน!J70,""))</f>
        <v/>
      </c>
      <c r="S70" s="125" t="str">
        <f>IF($A70="","",IF(วันทำงาน!K70&lt;&gt;"",วันทำงาน!K70,""))</f>
        <v/>
      </c>
      <c r="T70" s="157" t="str">
        <f>IF($A70="","",IF(วันทำงาน!AZ70&lt;&gt;"",วันทำงาน!AZ70,""))</f>
        <v/>
      </c>
      <c r="U70" s="107" t="str">
        <f>IF(A70="","",เงื่อนไข!C$4)</f>
        <v/>
      </c>
      <c r="V70" s="107">
        <f t="shared" ref="V70:V105" si="19">SUM(Y70,AH70,AQ70)</f>
        <v>0</v>
      </c>
      <c r="W70" s="106" t="str">
        <f t="shared" ref="W70:W105" si="20">IF((OR(U70=0,U70="")),"",V70/U70)</f>
        <v/>
      </c>
      <c r="X70" s="187" t="str">
        <f t="shared" ref="X70:X105" si="21">IF((AND(F70="Salesman",W70&gt;=80%)),"P","")</f>
        <v/>
      </c>
      <c r="Y70" s="185">
        <f>วันทำงาน!AQ70</f>
        <v>0</v>
      </c>
      <c r="Z70" s="151"/>
      <c r="AA70" s="151">
        <f>IF($W70="",0,IF($W70&gt;=100%,เงื่อนไข!$H$4,IF($W70&gt;=80%,เงื่อนไข!$G$4,IF($W70&gt;=50%,เงื่อนไข!$F$4,IF($W70&lt;50%,เงื่อนไข!$E$4)))))</f>
        <v>0</v>
      </c>
      <c r="AB70" s="180">
        <f t="shared" ref="AB70:AB105" si="22">Y70*AA70</f>
        <v>0</v>
      </c>
      <c r="AC70" s="142">
        <f t="shared" ref="AC70:AC105" si="23">IF(AB70=0,0,AB70/$R70)</f>
        <v>0</v>
      </c>
      <c r="AD70" s="176">
        <f>IF(AB70=0,0,AB70/$R70*เงื่อนไข!$B$4)</f>
        <v>0</v>
      </c>
      <c r="AE70" s="182">
        <f t="shared" ref="AE70:AE105" si="24">IF($F70="Trainer Rollout",VLOOKUP($B70,$M$15:$P$105,2,0),IF($F70="Driver",VLOOKUP($B70,$H$15:$K$105,2,0),IF((AND(AC70=0,AD70=0)),0,(AC70*($S70-$T70))+(AD70*$T70))-N70))</f>
        <v>0</v>
      </c>
      <c r="AF70" s="176">
        <f>SUMIF(วันทำงาน!$F$109:$F$242,$B70,วันทำงาน!$J$109:$J$242)</f>
        <v>0</v>
      </c>
      <c r="AG70" s="183">
        <f>IF((AND($W70&gt;=100%,$W70&lt;&gt;"")),เงื่อนไข!$F$8*Y70/$V70,0)</f>
        <v>0</v>
      </c>
      <c r="AH70" s="182">
        <f>SUM(วันทำงาน!AR70:AT70,วันทำงาน!AV70:AX70)</f>
        <v>0</v>
      </c>
      <c r="AI70" s="151"/>
      <c r="AJ70" s="151">
        <f>IF($W70="",0,IF($W70&gt;=100%,เงื่อนไข!$L$4,IF($W70&gt;=80%,เงื่อนไข!$K$4,IF($W70&gt;=50%,เงื่อนไข!$J$4,IF($W70&lt;50%,เงื่อนไข!$I$4)))))</f>
        <v>0</v>
      </c>
      <c r="AK70" s="180">
        <f t="shared" ref="AK70:AK105" si="25">AH70*AJ70</f>
        <v>0</v>
      </c>
      <c r="AL70" s="176">
        <f t="shared" ref="AL70:AL105" si="26">IF(AK70=0,0,AK70/$R70)</f>
        <v>0</v>
      </c>
      <c r="AM70" s="176">
        <f>IF(AK70=0,0,AK70/$R70*เงื่อนไข!$B$4)</f>
        <v>0</v>
      </c>
      <c r="AN70" s="182">
        <f t="shared" si="18"/>
        <v>0</v>
      </c>
      <c r="AO70" s="176">
        <f>SUMIF(วันทำงาน!$F$109:$F$242,$B70,วันทำงาน!$K$109:$K$242)</f>
        <v>0</v>
      </c>
      <c r="AP70" s="183">
        <f>IF((AND($W70&gt;=100%,$W70&lt;&gt;"")),เงื่อนไข!$F$8*AH70/$V70,0)</f>
        <v>0</v>
      </c>
      <c r="AQ70" s="185">
        <f>วันทำงาน!AU70</f>
        <v>0</v>
      </c>
      <c r="AR70" s="151"/>
      <c r="AS70" s="151">
        <f>IF(W70="",0,IF($W70&gt;=100%,เงื่อนไข!$P$4,IF($W70&gt;=80%,เงื่อนไข!$O$4,IF($W70&gt;=50%,เงื่อนไข!$N$4,IF($W70&lt;50%,เงื่อนไข!$M$4)))))</f>
        <v>0</v>
      </c>
      <c r="AT70" s="180">
        <f t="shared" ref="AT70:AT105" si="27">AQ70*AS70</f>
        <v>0</v>
      </c>
      <c r="AU70" s="176">
        <f t="shared" ref="AU70:AU105" si="28">IF(AT70=0,0,AT70/$R70)</f>
        <v>0</v>
      </c>
      <c r="AV70" s="176">
        <f>IF(AT70=0,0,AT70/$R70*เงื่อนไข!$B$4)</f>
        <v>0</v>
      </c>
      <c r="AW70" s="182">
        <f t="shared" ref="AW70:AW105" si="29">IF($F70="Trainer Rollout",VLOOKUP($B70,$M$15:$P$105,4,0),IF($F70="Driver",VLOOKUP($B70,$H$15:$K$105,4,0),IF((AND(AU70=0,AV70=0)),0,(AU70*($S70-$T70))+(AV70*$T70))-P70))</f>
        <v>0</v>
      </c>
      <c r="AX70" s="176">
        <f>SUMIF(วันทำงาน!$F$109:$F$242,$B70,วันทำงาน!$L$109:$L$242)</f>
        <v>0</v>
      </c>
      <c r="AY70" s="183">
        <f>IF((AND($W70&gt;=100%,$W70&lt;&gt;"")),เงื่อนไข!$F$8*AQ70/$V70,0)</f>
        <v>0</v>
      </c>
    </row>
    <row r="71" spans="1:51" s="6" customFormat="1" x14ac:dyDescent="0.25">
      <c r="A71" s="125" t="str">
        <f>IF(วันทำงาน!A71&lt;&gt;"",วันทำงาน!A71,"")</f>
        <v/>
      </c>
      <c r="B71" s="125" t="str">
        <f>IF(วันทำงาน!B71&lt;&gt;"",วันทำงาน!B71,"")</f>
        <v/>
      </c>
      <c r="C71" s="125"/>
      <c r="D71" s="125" t="str">
        <f>IF(วันทำงาน!C71&lt;&gt;"",วันทำงาน!C71,"")</f>
        <v/>
      </c>
      <c r="E71" s="126" t="str">
        <f>IF(วันทำงาน!D71&lt;&gt;"",วันทำงาน!D71,"")</f>
        <v/>
      </c>
      <c r="F71" s="91" t="str">
        <f>IF(วันทำงาน!E71&lt;&gt;"",วันทำงาน!E71,"")</f>
        <v/>
      </c>
      <c r="G71" s="125" t="str">
        <f>IF(วันทำงาน!F71&lt;&gt;"",วันทำงาน!F71,"")</f>
        <v/>
      </c>
      <c r="H71" s="137" t="str">
        <f>IF(F71="Salesman",วันทำงาน!G71,"")</f>
        <v/>
      </c>
      <c r="I71" s="142" t="str">
        <f>IF($H71="","",AB71/$R71*(100%-เงื่อนไข!$B$4))</f>
        <v/>
      </c>
      <c r="J71" s="142" t="str">
        <f>IF($H71="","",AK71/$R71*(100%-เงื่อนไข!$B$4))</f>
        <v/>
      </c>
      <c r="K71" s="142" t="str">
        <f>IF($H71="","",AT71/$R71*(100%-เงื่อนไข!$B$4))</f>
        <v/>
      </c>
      <c r="L71" s="142" t="str">
        <f t="shared" si="16"/>
        <v/>
      </c>
      <c r="M71" s="143" t="str">
        <f>IF((OR(วันทำงาน!H71="",$F$1="")),"",IF(F71="Salesman",วันทำงาน!H71,""))</f>
        <v/>
      </c>
      <c r="N71" s="112">
        <f>IF($M71="",0,IF($X71="P",Y71*เงื่อนไข!$C$5,0))</f>
        <v>0</v>
      </c>
      <c r="O71" s="112">
        <f>IF($M71="",0,IF($X71="P",AH71*เงื่อนไข!$C$5,0))</f>
        <v>0</v>
      </c>
      <c r="P71" s="142">
        <f>IF($M71="",0,IF($X71="P",AQ71*เงื่อนไข!$C$5,0))</f>
        <v>0</v>
      </c>
      <c r="Q71" s="142">
        <f t="shared" si="17"/>
        <v>0</v>
      </c>
      <c r="R71" s="125" t="str">
        <f>IF($A71="","",IF(วันทำงาน!J71&lt;&gt;"",วันทำงาน!J71,""))</f>
        <v/>
      </c>
      <c r="S71" s="125" t="str">
        <f>IF($A71="","",IF(วันทำงาน!K71&lt;&gt;"",วันทำงาน!K71,""))</f>
        <v/>
      </c>
      <c r="T71" s="157" t="str">
        <f>IF($A71="","",IF(วันทำงาน!AZ71&lt;&gt;"",วันทำงาน!AZ71,""))</f>
        <v/>
      </c>
      <c r="U71" s="107" t="str">
        <f>IF(A71="","",เงื่อนไข!C$4)</f>
        <v/>
      </c>
      <c r="V71" s="107">
        <f t="shared" si="19"/>
        <v>0</v>
      </c>
      <c r="W71" s="106" t="str">
        <f t="shared" si="20"/>
        <v/>
      </c>
      <c r="X71" s="187" t="str">
        <f t="shared" si="21"/>
        <v/>
      </c>
      <c r="Y71" s="185">
        <f>วันทำงาน!AQ71</f>
        <v>0</v>
      </c>
      <c r="Z71" s="151"/>
      <c r="AA71" s="151">
        <f>IF($W71="",0,IF($W71&gt;=100%,เงื่อนไข!$H$4,IF($W71&gt;=80%,เงื่อนไข!$G$4,IF($W71&gt;=50%,เงื่อนไข!$F$4,IF($W71&lt;50%,เงื่อนไข!$E$4)))))</f>
        <v>0</v>
      </c>
      <c r="AB71" s="180">
        <f t="shared" si="22"/>
        <v>0</v>
      </c>
      <c r="AC71" s="142">
        <f t="shared" si="23"/>
        <v>0</v>
      </c>
      <c r="AD71" s="176">
        <f>IF(AB71=0,0,AB71/$R71*เงื่อนไข!$B$4)</f>
        <v>0</v>
      </c>
      <c r="AE71" s="182">
        <f t="shared" si="24"/>
        <v>0</v>
      </c>
      <c r="AF71" s="176">
        <f>SUMIF(วันทำงาน!$F$109:$F$242,$B71,วันทำงาน!$J$109:$J$242)</f>
        <v>0</v>
      </c>
      <c r="AG71" s="183">
        <f>IF((AND($W71&gt;=100%,$W71&lt;&gt;"")),เงื่อนไข!$F$8*Y71/$V71,0)</f>
        <v>0</v>
      </c>
      <c r="AH71" s="182">
        <f>SUM(วันทำงาน!AR71:AT71,วันทำงาน!AV71:AX71)</f>
        <v>0</v>
      </c>
      <c r="AI71" s="151"/>
      <c r="AJ71" s="151">
        <f>IF($W71="",0,IF($W71&gt;=100%,เงื่อนไข!$L$4,IF($W71&gt;=80%,เงื่อนไข!$K$4,IF($W71&gt;=50%,เงื่อนไข!$J$4,IF($W71&lt;50%,เงื่อนไข!$I$4)))))</f>
        <v>0</v>
      </c>
      <c r="AK71" s="180">
        <f t="shared" si="25"/>
        <v>0</v>
      </c>
      <c r="AL71" s="176">
        <f t="shared" si="26"/>
        <v>0</v>
      </c>
      <c r="AM71" s="176">
        <f>IF(AK71=0,0,AK71/$R71*เงื่อนไข!$B$4)</f>
        <v>0</v>
      </c>
      <c r="AN71" s="182">
        <f t="shared" si="18"/>
        <v>0</v>
      </c>
      <c r="AO71" s="176">
        <f>SUMIF(วันทำงาน!$F$109:$F$242,$B71,วันทำงาน!$K$109:$K$242)</f>
        <v>0</v>
      </c>
      <c r="AP71" s="183">
        <f>IF((AND($W71&gt;=100%,$W71&lt;&gt;"")),เงื่อนไข!$F$8*AH71/$V71,0)</f>
        <v>0</v>
      </c>
      <c r="AQ71" s="185">
        <f>วันทำงาน!AU71</f>
        <v>0</v>
      </c>
      <c r="AR71" s="151"/>
      <c r="AS71" s="151">
        <f>IF(W71="",0,IF($W71&gt;=100%,เงื่อนไข!$P$4,IF($W71&gt;=80%,เงื่อนไข!$O$4,IF($W71&gt;=50%,เงื่อนไข!$N$4,IF($W71&lt;50%,เงื่อนไข!$M$4)))))</f>
        <v>0</v>
      </c>
      <c r="AT71" s="180">
        <f t="shared" si="27"/>
        <v>0</v>
      </c>
      <c r="AU71" s="176">
        <f t="shared" si="28"/>
        <v>0</v>
      </c>
      <c r="AV71" s="176">
        <f>IF(AT71=0,0,AT71/$R71*เงื่อนไข!$B$4)</f>
        <v>0</v>
      </c>
      <c r="AW71" s="182">
        <f t="shared" si="29"/>
        <v>0</v>
      </c>
      <c r="AX71" s="176">
        <f>SUMIF(วันทำงาน!$F$109:$F$242,$B71,วันทำงาน!$L$109:$L$242)</f>
        <v>0</v>
      </c>
      <c r="AY71" s="183">
        <f>IF((AND($W71&gt;=100%,$W71&lt;&gt;"")),เงื่อนไข!$F$8*AQ71/$V71,0)</f>
        <v>0</v>
      </c>
    </row>
    <row r="72" spans="1:51" s="6" customFormat="1" x14ac:dyDescent="0.25">
      <c r="A72" s="125" t="str">
        <f>IF(วันทำงาน!A72&lt;&gt;"",วันทำงาน!A72,"")</f>
        <v/>
      </c>
      <c r="B72" s="125" t="str">
        <f>IF(วันทำงาน!B72&lt;&gt;"",วันทำงาน!B72,"")</f>
        <v/>
      </c>
      <c r="C72" s="125"/>
      <c r="D72" s="125" t="str">
        <f>IF(วันทำงาน!C72&lt;&gt;"",วันทำงาน!C72,"")</f>
        <v/>
      </c>
      <c r="E72" s="126" t="str">
        <f>IF(วันทำงาน!D72&lt;&gt;"",วันทำงาน!D72,"")</f>
        <v/>
      </c>
      <c r="F72" s="91" t="str">
        <f>IF(วันทำงาน!E72&lt;&gt;"",วันทำงาน!E72,"")</f>
        <v/>
      </c>
      <c r="G72" s="125" t="str">
        <f>IF(วันทำงาน!F72&lt;&gt;"",วันทำงาน!F72,"")</f>
        <v/>
      </c>
      <c r="H72" s="137" t="str">
        <f>IF(F72="Salesman",วันทำงาน!G72,"")</f>
        <v/>
      </c>
      <c r="I72" s="142" t="str">
        <f>IF($H72="","",AB72/$R72*(100%-เงื่อนไข!$B$4))</f>
        <v/>
      </c>
      <c r="J72" s="142" t="str">
        <f>IF($H72="","",AK72/$R72*(100%-เงื่อนไข!$B$4))</f>
        <v/>
      </c>
      <c r="K72" s="142" t="str">
        <f>IF($H72="","",AT72/$R72*(100%-เงื่อนไข!$B$4))</f>
        <v/>
      </c>
      <c r="L72" s="142" t="str">
        <f t="shared" si="16"/>
        <v/>
      </c>
      <c r="M72" s="143" t="str">
        <f>IF((OR(วันทำงาน!H72="",$F$1="")),"",IF(F72="Salesman",วันทำงาน!H72,""))</f>
        <v/>
      </c>
      <c r="N72" s="112">
        <f>IF($M72="",0,IF($X72="P",Y72*เงื่อนไข!$C$5,0))</f>
        <v>0</v>
      </c>
      <c r="O72" s="112">
        <f>IF($M72="",0,IF($X72="P",AH72*เงื่อนไข!$C$5,0))</f>
        <v>0</v>
      </c>
      <c r="P72" s="142">
        <f>IF($M72="",0,IF($X72="P",AQ72*เงื่อนไข!$C$5,0))</f>
        <v>0</v>
      </c>
      <c r="Q72" s="142">
        <f t="shared" si="17"/>
        <v>0</v>
      </c>
      <c r="R72" s="125" t="str">
        <f>IF($A72="","",IF(วันทำงาน!J72&lt;&gt;"",วันทำงาน!J72,""))</f>
        <v/>
      </c>
      <c r="S72" s="125" t="str">
        <f>IF($A72="","",IF(วันทำงาน!K72&lt;&gt;"",วันทำงาน!K72,""))</f>
        <v/>
      </c>
      <c r="T72" s="157" t="str">
        <f>IF($A72="","",IF(วันทำงาน!AZ72&lt;&gt;"",วันทำงาน!AZ72,""))</f>
        <v/>
      </c>
      <c r="U72" s="107" t="str">
        <f>IF(A72="","",เงื่อนไข!C$4)</f>
        <v/>
      </c>
      <c r="V72" s="107">
        <f t="shared" si="19"/>
        <v>0</v>
      </c>
      <c r="W72" s="106" t="str">
        <f t="shared" si="20"/>
        <v/>
      </c>
      <c r="X72" s="187" t="str">
        <f t="shared" si="21"/>
        <v/>
      </c>
      <c r="Y72" s="185">
        <f>วันทำงาน!AQ72</f>
        <v>0</v>
      </c>
      <c r="Z72" s="151"/>
      <c r="AA72" s="151">
        <f>IF($W72="",0,IF($W72&gt;=100%,เงื่อนไข!$H$4,IF($W72&gt;=80%,เงื่อนไข!$G$4,IF($W72&gt;=50%,เงื่อนไข!$F$4,IF($W72&lt;50%,เงื่อนไข!$E$4)))))</f>
        <v>0</v>
      </c>
      <c r="AB72" s="180">
        <f t="shared" si="22"/>
        <v>0</v>
      </c>
      <c r="AC72" s="142">
        <f t="shared" si="23"/>
        <v>0</v>
      </c>
      <c r="AD72" s="176">
        <f>IF(AB72=0,0,AB72/$R72*เงื่อนไข!$B$4)</f>
        <v>0</v>
      </c>
      <c r="AE72" s="182">
        <f t="shared" si="24"/>
        <v>0</v>
      </c>
      <c r="AF72" s="176">
        <f>SUMIF(วันทำงาน!$F$109:$F$242,$B72,วันทำงาน!$J$109:$J$242)</f>
        <v>0</v>
      </c>
      <c r="AG72" s="183">
        <f>IF((AND($W72&gt;=100%,$W72&lt;&gt;"")),เงื่อนไข!$F$8*Y72/$V72,0)</f>
        <v>0</v>
      </c>
      <c r="AH72" s="182">
        <f>SUM(วันทำงาน!AR72:AT72,วันทำงาน!AV72:AX72)</f>
        <v>0</v>
      </c>
      <c r="AI72" s="151"/>
      <c r="AJ72" s="151">
        <f>IF($W72="",0,IF($W72&gt;=100%,เงื่อนไข!$L$4,IF($W72&gt;=80%,เงื่อนไข!$K$4,IF($W72&gt;=50%,เงื่อนไข!$J$4,IF($W72&lt;50%,เงื่อนไข!$I$4)))))</f>
        <v>0</v>
      </c>
      <c r="AK72" s="180">
        <f t="shared" si="25"/>
        <v>0</v>
      </c>
      <c r="AL72" s="176">
        <f t="shared" si="26"/>
        <v>0</v>
      </c>
      <c r="AM72" s="176">
        <f>IF(AK72=0,0,AK72/$R72*เงื่อนไข!$B$4)</f>
        <v>0</v>
      </c>
      <c r="AN72" s="182">
        <f t="shared" si="18"/>
        <v>0</v>
      </c>
      <c r="AO72" s="176">
        <f>SUMIF(วันทำงาน!$F$109:$F$242,$B72,วันทำงาน!$K$109:$K$242)</f>
        <v>0</v>
      </c>
      <c r="AP72" s="183">
        <f>IF((AND($W72&gt;=100%,$W72&lt;&gt;"")),เงื่อนไข!$F$8*AH72/$V72,0)</f>
        <v>0</v>
      </c>
      <c r="AQ72" s="185">
        <f>วันทำงาน!AU72</f>
        <v>0</v>
      </c>
      <c r="AR72" s="151"/>
      <c r="AS72" s="151">
        <f>IF(W72="",0,IF($W72&gt;=100%,เงื่อนไข!$P$4,IF($W72&gt;=80%,เงื่อนไข!$O$4,IF($W72&gt;=50%,เงื่อนไข!$N$4,IF($W72&lt;50%,เงื่อนไข!$M$4)))))</f>
        <v>0</v>
      </c>
      <c r="AT72" s="180">
        <f t="shared" si="27"/>
        <v>0</v>
      </c>
      <c r="AU72" s="176">
        <f t="shared" si="28"/>
        <v>0</v>
      </c>
      <c r="AV72" s="176">
        <f>IF(AT72=0,0,AT72/$R72*เงื่อนไข!$B$4)</f>
        <v>0</v>
      </c>
      <c r="AW72" s="182">
        <f t="shared" si="29"/>
        <v>0</v>
      </c>
      <c r="AX72" s="176">
        <f>SUMIF(วันทำงาน!$F$109:$F$242,$B72,วันทำงาน!$L$109:$L$242)</f>
        <v>0</v>
      </c>
      <c r="AY72" s="183">
        <f>IF((AND($W72&gt;=100%,$W72&lt;&gt;"")),เงื่อนไข!$F$8*AQ72/$V72,0)</f>
        <v>0</v>
      </c>
    </row>
    <row r="73" spans="1:51" s="6" customFormat="1" x14ac:dyDescent="0.25">
      <c r="A73" s="125" t="str">
        <f>IF(วันทำงาน!A73&lt;&gt;"",วันทำงาน!A73,"")</f>
        <v/>
      </c>
      <c r="B73" s="125" t="str">
        <f>IF(วันทำงาน!B73&lt;&gt;"",วันทำงาน!B73,"")</f>
        <v/>
      </c>
      <c r="C73" s="125"/>
      <c r="D73" s="125" t="str">
        <f>IF(วันทำงาน!C73&lt;&gt;"",วันทำงาน!C73,"")</f>
        <v/>
      </c>
      <c r="E73" s="126" t="str">
        <f>IF(วันทำงาน!D73&lt;&gt;"",วันทำงาน!D73,"")</f>
        <v/>
      </c>
      <c r="F73" s="91" t="str">
        <f>IF(วันทำงาน!E73&lt;&gt;"",วันทำงาน!E73,"")</f>
        <v/>
      </c>
      <c r="G73" s="125" t="str">
        <f>IF(วันทำงาน!F73&lt;&gt;"",วันทำงาน!F73,"")</f>
        <v/>
      </c>
      <c r="H73" s="137" t="str">
        <f>IF(F73="Salesman",วันทำงาน!G73,"")</f>
        <v/>
      </c>
      <c r="I73" s="142" t="str">
        <f>IF($H73="","",AB73/$R73*(100%-เงื่อนไข!$B$4))</f>
        <v/>
      </c>
      <c r="J73" s="142" t="str">
        <f>IF($H73="","",AK73/$R73*(100%-เงื่อนไข!$B$4))</f>
        <v/>
      </c>
      <c r="K73" s="142" t="str">
        <f>IF($H73="","",AT73/$R73*(100%-เงื่อนไข!$B$4))</f>
        <v/>
      </c>
      <c r="L73" s="142" t="str">
        <f t="shared" si="16"/>
        <v/>
      </c>
      <c r="M73" s="143" t="str">
        <f>IF((OR(วันทำงาน!H73="",$F$1="")),"",IF(F73="Salesman",วันทำงาน!H73,""))</f>
        <v/>
      </c>
      <c r="N73" s="112">
        <f>IF($M73="",0,IF($X73="P",Y73*เงื่อนไข!$C$5,0))</f>
        <v>0</v>
      </c>
      <c r="O73" s="112">
        <f>IF($M73="",0,IF($X73="P",AH73*เงื่อนไข!$C$5,0))</f>
        <v>0</v>
      </c>
      <c r="P73" s="142">
        <f>IF($M73="",0,IF($X73="P",AQ73*เงื่อนไข!$C$5,0))</f>
        <v>0</v>
      </c>
      <c r="Q73" s="142">
        <f t="shared" si="17"/>
        <v>0</v>
      </c>
      <c r="R73" s="125" t="str">
        <f>IF($A73="","",IF(วันทำงาน!J73&lt;&gt;"",วันทำงาน!J73,""))</f>
        <v/>
      </c>
      <c r="S73" s="125" t="str">
        <f>IF($A73="","",IF(วันทำงาน!K73&lt;&gt;"",วันทำงาน!K73,""))</f>
        <v/>
      </c>
      <c r="T73" s="157" t="str">
        <f>IF($A73="","",IF(วันทำงาน!AZ73&lt;&gt;"",วันทำงาน!AZ73,""))</f>
        <v/>
      </c>
      <c r="U73" s="107" t="str">
        <f>IF(A73="","",เงื่อนไข!C$4)</f>
        <v/>
      </c>
      <c r="V73" s="107">
        <f t="shared" si="19"/>
        <v>0</v>
      </c>
      <c r="W73" s="106" t="str">
        <f t="shared" si="20"/>
        <v/>
      </c>
      <c r="X73" s="187" t="str">
        <f t="shared" si="21"/>
        <v/>
      </c>
      <c r="Y73" s="185">
        <f>วันทำงาน!AQ73</f>
        <v>0</v>
      </c>
      <c r="Z73" s="151"/>
      <c r="AA73" s="151">
        <f>IF($W73="",0,IF($W73&gt;=100%,เงื่อนไข!$H$4,IF($W73&gt;=80%,เงื่อนไข!$G$4,IF($W73&gt;=50%,เงื่อนไข!$F$4,IF($W73&lt;50%,เงื่อนไข!$E$4)))))</f>
        <v>0</v>
      </c>
      <c r="AB73" s="180">
        <f t="shared" si="22"/>
        <v>0</v>
      </c>
      <c r="AC73" s="142">
        <f t="shared" si="23"/>
        <v>0</v>
      </c>
      <c r="AD73" s="176">
        <f>IF(AB73=0,0,AB73/$R73*เงื่อนไข!$B$4)</f>
        <v>0</v>
      </c>
      <c r="AE73" s="182">
        <f t="shared" si="24"/>
        <v>0</v>
      </c>
      <c r="AF73" s="176">
        <f>SUMIF(วันทำงาน!$F$109:$F$242,$B73,วันทำงาน!$J$109:$J$242)</f>
        <v>0</v>
      </c>
      <c r="AG73" s="183">
        <f>IF((AND($W73&gt;=100%,$W73&lt;&gt;"")),เงื่อนไข!$F$8*Y73/$V73,0)</f>
        <v>0</v>
      </c>
      <c r="AH73" s="182">
        <f>SUM(วันทำงาน!AR73:AT73,วันทำงาน!AV73:AX73)</f>
        <v>0</v>
      </c>
      <c r="AI73" s="151"/>
      <c r="AJ73" s="151">
        <f>IF($W73="",0,IF($W73&gt;=100%,เงื่อนไข!$L$4,IF($W73&gt;=80%,เงื่อนไข!$K$4,IF($W73&gt;=50%,เงื่อนไข!$J$4,IF($W73&lt;50%,เงื่อนไข!$I$4)))))</f>
        <v>0</v>
      </c>
      <c r="AK73" s="180">
        <f t="shared" si="25"/>
        <v>0</v>
      </c>
      <c r="AL73" s="176">
        <f t="shared" si="26"/>
        <v>0</v>
      </c>
      <c r="AM73" s="176">
        <f>IF(AK73=0,0,AK73/$R73*เงื่อนไข!$B$4)</f>
        <v>0</v>
      </c>
      <c r="AN73" s="182">
        <f t="shared" si="18"/>
        <v>0</v>
      </c>
      <c r="AO73" s="176">
        <f>SUMIF(วันทำงาน!$F$109:$F$242,$B73,วันทำงาน!$K$109:$K$242)</f>
        <v>0</v>
      </c>
      <c r="AP73" s="183">
        <f>IF((AND($W73&gt;=100%,$W73&lt;&gt;"")),เงื่อนไข!$F$8*AH73/$V73,0)</f>
        <v>0</v>
      </c>
      <c r="AQ73" s="185">
        <f>วันทำงาน!AU73</f>
        <v>0</v>
      </c>
      <c r="AR73" s="151"/>
      <c r="AS73" s="151">
        <f>IF(W73="",0,IF($W73&gt;=100%,เงื่อนไข!$P$4,IF($W73&gt;=80%,เงื่อนไข!$O$4,IF($W73&gt;=50%,เงื่อนไข!$N$4,IF($W73&lt;50%,เงื่อนไข!$M$4)))))</f>
        <v>0</v>
      </c>
      <c r="AT73" s="180">
        <f t="shared" si="27"/>
        <v>0</v>
      </c>
      <c r="AU73" s="176">
        <f t="shared" si="28"/>
        <v>0</v>
      </c>
      <c r="AV73" s="176">
        <f>IF(AT73=0,0,AT73/$R73*เงื่อนไข!$B$4)</f>
        <v>0</v>
      </c>
      <c r="AW73" s="182">
        <f t="shared" si="29"/>
        <v>0</v>
      </c>
      <c r="AX73" s="176">
        <f>SUMIF(วันทำงาน!$F$109:$F$242,$B73,วันทำงาน!$L$109:$L$242)</f>
        <v>0</v>
      </c>
      <c r="AY73" s="183">
        <f>IF((AND($W73&gt;=100%,$W73&lt;&gt;"")),เงื่อนไข!$F$8*AQ73/$V73,0)</f>
        <v>0</v>
      </c>
    </row>
    <row r="74" spans="1:51" s="6" customFormat="1" x14ac:dyDescent="0.25">
      <c r="A74" s="125" t="str">
        <f>IF(วันทำงาน!A74&lt;&gt;"",วันทำงาน!A74,"")</f>
        <v/>
      </c>
      <c r="B74" s="125" t="str">
        <f>IF(วันทำงาน!B74&lt;&gt;"",วันทำงาน!B74,"")</f>
        <v/>
      </c>
      <c r="C74" s="125"/>
      <c r="D74" s="125" t="str">
        <f>IF(วันทำงาน!C74&lt;&gt;"",วันทำงาน!C74,"")</f>
        <v/>
      </c>
      <c r="E74" s="126" t="str">
        <f>IF(วันทำงาน!D74&lt;&gt;"",วันทำงาน!D74,"")</f>
        <v/>
      </c>
      <c r="F74" s="91" t="str">
        <f>IF(วันทำงาน!E74&lt;&gt;"",วันทำงาน!E74,"")</f>
        <v/>
      </c>
      <c r="G74" s="125" t="str">
        <f>IF(วันทำงาน!F74&lt;&gt;"",วันทำงาน!F74,"")</f>
        <v/>
      </c>
      <c r="H74" s="137" t="str">
        <f>IF(F74="Salesman",วันทำงาน!G74,"")</f>
        <v/>
      </c>
      <c r="I74" s="142" t="str">
        <f>IF($H74="","",AB74/$R74*(100%-เงื่อนไข!$B$4))</f>
        <v/>
      </c>
      <c r="J74" s="142" t="str">
        <f>IF($H74="","",AK74/$R74*(100%-เงื่อนไข!$B$4))</f>
        <v/>
      </c>
      <c r="K74" s="142" t="str">
        <f>IF($H74="","",AT74/$R74*(100%-เงื่อนไข!$B$4))</f>
        <v/>
      </c>
      <c r="L74" s="142" t="str">
        <f t="shared" si="16"/>
        <v/>
      </c>
      <c r="M74" s="143" t="str">
        <f>IF((OR(วันทำงาน!H74="",$F$1="")),"",IF(F74="Salesman",วันทำงาน!H74,""))</f>
        <v/>
      </c>
      <c r="N74" s="112">
        <f>IF($M74="",0,IF($X74="P",Y74*เงื่อนไข!$C$5,0))</f>
        <v>0</v>
      </c>
      <c r="O74" s="112">
        <f>IF($M74="",0,IF($X74="P",AH74*เงื่อนไข!$C$5,0))</f>
        <v>0</v>
      </c>
      <c r="P74" s="142">
        <f>IF($M74="",0,IF($X74="P",AQ74*เงื่อนไข!$C$5,0))</f>
        <v>0</v>
      </c>
      <c r="Q74" s="142">
        <f t="shared" si="17"/>
        <v>0</v>
      </c>
      <c r="R74" s="125" t="str">
        <f>IF($A74="","",IF(วันทำงาน!J74&lt;&gt;"",วันทำงาน!J74,""))</f>
        <v/>
      </c>
      <c r="S74" s="125" t="str">
        <f>IF($A74="","",IF(วันทำงาน!K74&lt;&gt;"",วันทำงาน!K74,""))</f>
        <v/>
      </c>
      <c r="T74" s="157" t="str">
        <f>IF($A74="","",IF(วันทำงาน!AZ74&lt;&gt;"",วันทำงาน!AZ74,""))</f>
        <v/>
      </c>
      <c r="U74" s="107" t="str">
        <f>IF(A74="","",เงื่อนไข!C$4)</f>
        <v/>
      </c>
      <c r="V74" s="107">
        <f t="shared" si="19"/>
        <v>0</v>
      </c>
      <c r="W74" s="106" t="str">
        <f t="shared" si="20"/>
        <v/>
      </c>
      <c r="X74" s="187" t="str">
        <f t="shared" si="21"/>
        <v/>
      </c>
      <c r="Y74" s="185">
        <f>วันทำงาน!AQ74</f>
        <v>0</v>
      </c>
      <c r="Z74" s="151"/>
      <c r="AA74" s="151">
        <f>IF($W74="",0,IF($W74&gt;=100%,เงื่อนไข!$H$4,IF($W74&gt;=80%,เงื่อนไข!$G$4,IF($W74&gt;=50%,เงื่อนไข!$F$4,IF($W74&lt;50%,เงื่อนไข!$E$4)))))</f>
        <v>0</v>
      </c>
      <c r="AB74" s="180">
        <f t="shared" si="22"/>
        <v>0</v>
      </c>
      <c r="AC74" s="142">
        <f t="shared" si="23"/>
        <v>0</v>
      </c>
      <c r="AD74" s="176">
        <f>IF(AB74=0,0,AB74/$R74*เงื่อนไข!$B$4)</f>
        <v>0</v>
      </c>
      <c r="AE74" s="182">
        <f t="shared" si="24"/>
        <v>0</v>
      </c>
      <c r="AF74" s="176">
        <f>SUMIF(วันทำงาน!$F$109:$F$242,$B74,วันทำงาน!$J$109:$J$242)</f>
        <v>0</v>
      </c>
      <c r="AG74" s="183">
        <f>IF((AND($W74&gt;=100%,$W74&lt;&gt;"")),เงื่อนไข!$F$8*Y74/$V74,0)</f>
        <v>0</v>
      </c>
      <c r="AH74" s="182">
        <f>SUM(วันทำงาน!AR74:AT74,วันทำงาน!AV74:AX74)</f>
        <v>0</v>
      </c>
      <c r="AI74" s="151"/>
      <c r="AJ74" s="151">
        <f>IF($W74="",0,IF($W74&gt;=100%,เงื่อนไข!$L$4,IF($W74&gt;=80%,เงื่อนไข!$K$4,IF($W74&gt;=50%,เงื่อนไข!$J$4,IF($W74&lt;50%,เงื่อนไข!$I$4)))))</f>
        <v>0</v>
      </c>
      <c r="AK74" s="180">
        <f t="shared" si="25"/>
        <v>0</v>
      </c>
      <c r="AL74" s="176">
        <f t="shared" si="26"/>
        <v>0</v>
      </c>
      <c r="AM74" s="176">
        <f>IF(AK74=0,0,AK74/$R74*เงื่อนไข!$B$4)</f>
        <v>0</v>
      </c>
      <c r="AN74" s="182">
        <f t="shared" si="18"/>
        <v>0</v>
      </c>
      <c r="AO74" s="176">
        <f>SUMIF(วันทำงาน!$F$109:$F$242,$B74,วันทำงาน!$K$109:$K$242)</f>
        <v>0</v>
      </c>
      <c r="AP74" s="183">
        <f>IF((AND($W74&gt;=100%,$W74&lt;&gt;"")),เงื่อนไข!$F$8*AH74/$V74,0)</f>
        <v>0</v>
      </c>
      <c r="AQ74" s="185">
        <f>วันทำงาน!AU74</f>
        <v>0</v>
      </c>
      <c r="AR74" s="151"/>
      <c r="AS74" s="151">
        <f>IF(W74="",0,IF($W74&gt;=100%,เงื่อนไข!$P$4,IF($W74&gt;=80%,เงื่อนไข!$O$4,IF($W74&gt;=50%,เงื่อนไข!$N$4,IF($W74&lt;50%,เงื่อนไข!$M$4)))))</f>
        <v>0</v>
      </c>
      <c r="AT74" s="180">
        <f t="shared" si="27"/>
        <v>0</v>
      </c>
      <c r="AU74" s="176">
        <f t="shared" si="28"/>
        <v>0</v>
      </c>
      <c r="AV74" s="176">
        <f>IF(AT74=0,0,AT74/$R74*เงื่อนไข!$B$4)</f>
        <v>0</v>
      </c>
      <c r="AW74" s="182">
        <f t="shared" si="29"/>
        <v>0</v>
      </c>
      <c r="AX74" s="176">
        <f>SUMIF(วันทำงาน!$F$109:$F$242,$B74,วันทำงาน!$L$109:$L$242)</f>
        <v>0</v>
      </c>
      <c r="AY74" s="183">
        <f>IF((AND($W74&gt;=100%,$W74&lt;&gt;"")),เงื่อนไข!$F$8*AQ74/$V74,0)</f>
        <v>0</v>
      </c>
    </row>
    <row r="75" spans="1:51" s="6" customFormat="1" x14ac:dyDescent="0.25">
      <c r="A75" s="125" t="str">
        <f>IF(วันทำงาน!A75&lt;&gt;"",วันทำงาน!A75,"")</f>
        <v/>
      </c>
      <c r="B75" s="125" t="str">
        <f>IF(วันทำงาน!B75&lt;&gt;"",วันทำงาน!B75,"")</f>
        <v/>
      </c>
      <c r="C75" s="125"/>
      <c r="D75" s="125" t="str">
        <f>IF(วันทำงาน!C75&lt;&gt;"",วันทำงาน!C75,"")</f>
        <v/>
      </c>
      <c r="E75" s="126" t="str">
        <f>IF(วันทำงาน!D75&lt;&gt;"",วันทำงาน!D75,"")</f>
        <v/>
      </c>
      <c r="F75" s="91" t="str">
        <f>IF(วันทำงาน!E75&lt;&gt;"",วันทำงาน!E75,"")</f>
        <v/>
      </c>
      <c r="G75" s="125" t="str">
        <f>IF(วันทำงาน!F75&lt;&gt;"",วันทำงาน!F75,"")</f>
        <v/>
      </c>
      <c r="H75" s="137" t="str">
        <f>IF(F75="Salesman",วันทำงาน!G75,"")</f>
        <v/>
      </c>
      <c r="I75" s="142" t="str">
        <f>IF($H75="","",AB75/$R75*(100%-เงื่อนไข!$B$4))</f>
        <v/>
      </c>
      <c r="J75" s="142" t="str">
        <f>IF($H75="","",AK75/$R75*(100%-เงื่อนไข!$B$4))</f>
        <v/>
      </c>
      <c r="K75" s="142" t="str">
        <f>IF($H75="","",AT75/$R75*(100%-เงื่อนไข!$B$4))</f>
        <v/>
      </c>
      <c r="L75" s="142" t="str">
        <f t="shared" si="16"/>
        <v/>
      </c>
      <c r="M75" s="143" t="str">
        <f>IF((OR(วันทำงาน!H75="",$F$1="")),"",IF(F75="Salesman",วันทำงาน!H75,""))</f>
        <v/>
      </c>
      <c r="N75" s="112">
        <f>IF($M75="",0,IF($X75="P",Y75*เงื่อนไข!$C$5,0))</f>
        <v>0</v>
      </c>
      <c r="O75" s="112">
        <f>IF($M75="",0,IF($X75="P",AH75*เงื่อนไข!$C$5,0))</f>
        <v>0</v>
      </c>
      <c r="P75" s="142">
        <f>IF($M75="",0,IF($X75="P",AQ75*เงื่อนไข!$C$5,0))</f>
        <v>0</v>
      </c>
      <c r="Q75" s="142">
        <f t="shared" si="17"/>
        <v>0</v>
      </c>
      <c r="R75" s="125" t="str">
        <f>IF($A75="","",IF(วันทำงาน!J75&lt;&gt;"",วันทำงาน!J75,""))</f>
        <v/>
      </c>
      <c r="S75" s="125" t="str">
        <f>IF($A75="","",IF(วันทำงาน!K75&lt;&gt;"",วันทำงาน!K75,""))</f>
        <v/>
      </c>
      <c r="T75" s="157" t="str">
        <f>IF($A75="","",IF(วันทำงาน!AZ75&lt;&gt;"",วันทำงาน!AZ75,""))</f>
        <v/>
      </c>
      <c r="U75" s="107" t="str">
        <f>IF(A75="","",เงื่อนไข!C$4)</f>
        <v/>
      </c>
      <c r="V75" s="107">
        <f t="shared" si="19"/>
        <v>0</v>
      </c>
      <c r="W75" s="106" t="str">
        <f t="shared" si="20"/>
        <v/>
      </c>
      <c r="X75" s="187" t="str">
        <f t="shared" si="21"/>
        <v/>
      </c>
      <c r="Y75" s="185">
        <f>วันทำงาน!AQ75</f>
        <v>0</v>
      </c>
      <c r="Z75" s="151"/>
      <c r="AA75" s="151">
        <f>IF($W75="",0,IF($W75&gt;=100%,เงื่อนไข!$H$4,IF($W75&gt;=80%,เงื่อนไข!$G$4,IF($W75&gt;=50%,เงื่อนไข!$F$4,IF($W75&lt;50%,เงื่อนไข!$E$4)))))</f>
        <v>0</v>
      </c>
      <c r="AB75" s="180">
        <f t="shared" si="22"/>
        <v>0</v>
      </c>
      <c r="AC75" s="142">
        <f t="shared" si="23"/>
        <v>0</v>
      </c>
      <c r="AD75" s="176">
        <f>IF(AB75=0,0,AB75/$R75*เงื่อนไข!$B$4)</f>
        <v>0</v>
      </c>
      <c r="AE75" s="182">
        <f t="shared" si="24"/>
        <v>0</v>
      </c>
      <c r="AF75" s="176">
        <f>SUMIF(วันทำงาน!$F$109:$F$242,$B75,วันทำงาน!$J$109:$J$242)</f>
        <v>0</v>
      </c>
      <c r="AG75" s="183">
        <f>IF((AND($W75&gt;=100%,$W75&lt;&gt;"")),เงื่อนไข!$F$8*Y75/$V75,0)</f>
        <v>0</v>
      </c>
      <c r="AH75" s="182">
        <f>SUM(วันทำงาน!AR75:AT75,วันทำงาน!AV75:AX75)</f>
        <v>0</v>
      </c>
      <c r="AI75" s="151"/>
      <c r="AJ75" s="151">
        <f>IF($W75="",0,IF($W75&gt;=100%,เงื่อนไข!$L$4,IF($W75&gt;=80%,เงื่อนไข!$K$4,IF($W75&gt;=50%,เงื่อนไข!$J$4,IF($W75&lt;50%,เงื่อนไข!$I$4)))))</f>
        <v>0</v>
      </c>
      <c r="AK75" s="180">
        <f t="shared" si="25"/>
        <v>0</v>
      </c>
      <c r="AL75" s="176">
        <f t="shared" si="26"/>
        <v>0</v>
      </c>
      <c r="AM75" s="176">
        <f>IF(AK75=0,0,AK75/$R75*เงื่อนไข!$B$4)</f>
        <v>0</v>
      </c>
      <c r="AN75" s="182">
        <f t="shared" si="18"/>
        <v>0</v>
      </c>
      <c r="AO75" s="176">
        <f>SUMIF(วันทำงาน!$F$109:$F$242,$B75,วันทำงาน!$K$109:$K$242)</f>
        <v>0</v>
      </c>
      <c r="AP75" s="183">
        <f>IF((AND($W75&gt;=100%,$W75&lt;&gt;"")),เงื่อนไข!$F$8*AH75/$V75,0)</f>
        <v>0</v>
      </c>
      <c r="AQ75" s="185">
        <f>วันทำงาน!AU75</f>
        <v>0</v>
      </c>
      <c r="AR75" s="151"/>
      <c r="AS75" s="151">
        <f>IF(W75="",0,IF($W75&gt;=100%,เงื่อนไข!$P$4,IF($W75&gt;=80%,เงื่อนไข!$O$4,IF($W75&gt;=50%,เงื่อนไข!$N$4,IF($W75&lt;50%,เงื่อนไข!$M$4)))))</f>
        <v>0</v>
      </c>
      <c r="AT75" s="180">
        <f t="shared" si="27"/>
        <v>0</v>
      </c>
      <c r="AU75" s="176">
        <f t="shared" si="28"/>
        <v>0</v>
      </c>
      <c r="AV75" s="176">
        <f>IF(AT75=0,0,AT75/$R75*เงื่อนไข!$B$4)</f>
        <v>0</v>
      </c>
      <c r="AW75" s="182">
        <f t="shared" si="29"/>
        <v>0</v>
      </c>
      <c r="AX75" s="176">
        <f>SUMIF(วันทำงาน!$F$109:$F$242,$B75,วันทำงาน!$L$109:$L$242)</f>
        <v>0</v>
      </c>
      <c r="AY75" s="183">
        <f>IF((AND($W75&gt;=100%,$W75&lt;&gt;"")),เงื่อนไข!$F$8*AQ75/$V75,0)</f>
        <v>0</v>
      </c>
    </row>
    <row r="76" spans="1:51" s="6" customFormat="1" x14ac:dyDescent="0.25">
      <c r="A76" s="125" t="str">
        <f>IF(วันทำงาน!A76&lt;&gt;"",วันทำงาน!A76,"")</f>
        <v/>
      </c>
      <c r="B76" s="125" t="str">
        <f>IF(วันทำงาน!B76&lt;&gt;"",วันทำงาน!B76,"")</f>
        <v/>
      </c>
      <c r="C76" s="125"/>
      <c r="D76" s="125" t="str">
        <f>IF(วันทำงาน!C76&lt;&gt;"",วันทำงาน!C76,"")</f>
        <v/>
      </c>
      <c r="E76" s="126" t="str">
        <f>IF(วันทำงาน!D76&lt;&gt;"",วันทำงาน!D76,"")</f>
        <v/>
      </c>
      <c r="F76" s="91" t="str">
        <f>IF(วันทำงาน!E76&lt;&gt;"",วันทำงาน!E76,"")</f>
        <v/>
      </c>
      <c r="G76" s="125" t="str">
        <f>IF(วันทำงาน!F76&lt;&gt;"",วันทำงาน!F76,"")</f>
        <v/>
      </c>
      <c r="H76" s="137" t="str">
        <f>IF(F76="Salesman",วันทำงาน!G76,"")</f>
        <v/>
      </c>
      <c r="I76" s="142" t="str">
        <f>IF($H76="","",AB76/$R76*(100%-เงื่อนไข!$B$4))</f>
        <v/>
      </c>
      <c r="J76" s="142" t="str">
        <f>IF($H76="","",AK76/$R76*(100%-เงื่อนไข!$B$4))</f>
        <v/>
      </c>
      <c r="K76" s="142" t="str">
        <f>IF($H76="","",AT76/$R76*(100%-เงื่อนไข!$B$4))</f>
        <v/>
      </c>
      <c r="L76" s="142" t="str">
        <f t="shared" si="16"/>
        <v/>
      </c>
      <c r="M76" s="143" t="str">
        <f>IF((OR(วันทำงาน!H76="",$F$1="")),"",IF(F76="Salesman",วันทำงาน!H76,""))</f>
        <v/>
      </c>
      <c r="N76" s="112">
        <f>IF($M76="",0,IF($X76="P",Y76*เงื่อนไข!$C$5,0))</f>
        <v>0</v>
      </c>
      <c r="O76" s="112">
        <f>IF($M76="",0,IF($X76="P",AH76*เงื่อนไข!$C$5,0))</f>
        <v>0</v>
      </c>
      <c r="P76" s="142">
        <f>IF($M76="",0,IF($X76="P",AQ76*เงื่อนไข!$C$5,0))</f>
        <v>0</v>
      </c>
      <c r="Q76" s="142">
        <f t="shared" si="17"/>
        <v>0</v>
      </c>
      <c r="R76" s="125" t="str">
        <f>IF($A76="","",IF(วันทำงาน!J76&lt;&gt;"",วันทำงาน!J76,""))</f>
        <v/>
      </c>
      <c r="S76" s="125" t="str">
        <f>IF($A76="","",IF(วันทำงาน!K76&lt;&gt;"",วันทำงาน!K76,""))</f>
        <v/>
      </c>
      <c r="T76" s="157" t="str">
        <f>IF($A76="","",IF(วันทำงาน!AZ76&lt;&gt;"",วันทำงาน!AZ76,""))</f>
        <v/>
      </c>
      <c r="U76" s="107" t="str">
        <f>IF(A76="","",เงื่อนไข!C$4)</f>
        <v/>
      </c>
      <c r="V76" s="107">
        <f t="shared" si="19"/>
        <v>0</v>
      </c>
      <c r="W76" s="106" t="str">
        <f t="shared" si="20"/>
        <v/>
      </c>
      <c r="X76" s="187" t="str">
        <f t="shared" si="21"/>
        <v/>
      </c>
      <c r="Y76" s="185">
        <f>วันทำงาน!AQ76</f>
        <v>0</v>
      </c>
      <c r="Z76" s="151"/>
      <c r="AA76" s="151">
        <f>IF($W76="",0,IF($W76&gt;=100%,เงื่อนไข!$H$4,IF($W76&gt;=80%,เงื่อนไข!$G$4,IF($W76&gt;=50%,เงื่อนไข!$F$4,IF($W76&lt;50%,เงื่อนไข!$E$4)))))</f>
        <v>0</v>
      </c>
      <c r="AB76" s="180">
        <f t="shared" si="22"/>
        <v>0</v>
      </c>
      <c r="AC76" s="142">
        <f t="shared" si="23"/>
        <v>0</v>
      </c>
      <c r="AD76" s="176">
        <f>IF(AB76=0,0,AB76/$R76*เงื่อนไข!$B$4)</f>
        <v>0</v>
      </c>
      <c r="AE76" s="182">
        <f t="shared" si="24"/>
        <v>0</v>
      </c>
      <c r="AF76" s="176">
        <f>SUMIF(วันทำงาน!$F$109:$F$242,$B76,วันทำงาน!$J$109:$J$242)</f>
        <v>0</v>
      </c>
      <c r="AG76" s="183">
        <f>IF((AND($W76&gt;=100%,$W76&lt;&gt;"")),เงื่อนไข!$F$8*Y76/$V76,0)</f>
        <v>0</v>
      </c>
      <c r="AH76" s="182">
        <f>SUM(วันทำงาน!AR76:AT76,วันทำงาน!AV76:AX76)</f>
        <v>0</v>
      </c>
      <c r="AI76" s="151"/>
      <c r="AJ76" s="151">
        <f>IF($W76="",0,IF($W76&gt;=100%,เงื่อนไข!$L$4,IF($W76&gt;=80%,เงื่อนไข!$K$4,IF($W76&gt;=50%,เงื่อนไข!$J$4,IF($W76&lt;50%,เงื่อนไข!$I$4)))))</f>
        <v>0</v>
      </c>
      <c r="AK76" s="180">
        <f t="shared" si="25"/>
        <v>0</v>
      </c>
      <c r="AL76" s="176">
        <f t="shared" si="26"/>
        <v>0</v>
      </c>
      <c r="AM76" s="176">
        <f>IF(AK76=0,0,AK76/$R76*เงื่อนไข!$B$4)</f>
        <v>0</v>
      </c>
      <c r="AN76" s="182">
        <f t="shared" si="18"/>
        <v>0</v>
      </c>
      <c r="AO76" s="176">
        <f>SUMIF(วันทำงาน!$F$109:$F$242,$B76,วันทำงาน!$K$109:$K$242)</f>
        <v>0</v>
      </c>
      <c r="AP76" s="183">
        <f>IF((AND($W76&gt;=100%,$W76&lt;&gt;"")),เงื่อนไข!$F$8*AH76/$V76,0)</f>
        <v>0</v>
      </c>
      <c r="AQ76" s="185">
        <f>วันทำงาน!AU76</f>
        <v>0</v>
      </c>
      <c r="AR76" s="151"/>
      <c r="AS76" s="151">
        <f>IF(W76="",0,IF($W76&gt;=100%,เงื่อนไข!$P$4,IF($W76&gt;=80%,เงื่อนไข!$O$4,IF($W76&gt;=50%,เงื่อนไข!$N$4,IF($W76&lt;50%,เงื่อนไข!$M$4)))))</f>
        <v>0</v>
      </c>
      <c r="AT76" s="180">
        <f t="shared" si="27"/>
        <v>0</v>
      </c>
      <c r="AU76" s="176">
        <f t="shared" si="28"/>
        <v>0</v>
      </c>
      <c r="AV76" s="176">
        <f>IF(AT76=0,0,AT76/$R76*เงื่อนไข!$B$4)</f>
        <v>0</v>
      </c>
      <c r="AW76" s="182">
        <f t="shared" si="29"/>
        <v>0</v>
      </c>
      <c r="AX76" s="176">
        <f>SUMIF(วันทำงาน!$F$109:$F$242,$B76,วันทำงาน!$L$109:$L$242)</f>
        <v>0</v>
      </c>
      <c r="AY76" s="183">
        <f>IF((AND($W76&gt;=100%,$W76&lt;&gt;"")),เงื่อนไข!$F$8*AQ76/$V76,0)</f>
        <v>0</v>
      </c>
    </row>
    <row r="77" spans="1:51" s="6" customFormat="1" x14ac:dyDescent="0.25">
      <c r="A77" s="125" t="str">
        <f>IF(วันทำงาน!A77&lt;&gt;"",วันทำงาน!A77,"")</f>
        <v/>
      </c>
      <c r="B77" s="125" t="str">
        <f>IF(วันทำงาน!B77&lt;&gt;"",วันทำงาน!B77,"")</f>
        <v/>
      </c>
      <c r="C77" s="125"/>
      <c r="D77" s="125" t="str">
        <f>IF(วันทำงาน!C77&lt;&gt;"",วันทำงาน!C77,"")</f>
        <v/>
      </c>
      <c r="E77" s="126" t="str">
        <f>IF(วันทำงาน!D77&lt;&gt;"",วันทำงาน!D77,"")</f>
        <v/>
      </c>
      <c r="F77" s="91" t="str">
        <f>IF(วันทำงาน!E77&lt;&gt;"",วันทำงาน!E77,"")</f>
        <v/>
      </c>
      <c r="G77" s="125" t="str">
        <f>IF(วันทำงาน!F77&lt;&gt;"",วันทำงาน!F77,"")</f>
        <v/>
      </c>
      <c r="H77" s="137" t="str">
        <f>IF(F77="Salesman",วันทำงาน!G77,"")</f>
        <v/>
      </c>
      <c r="I77" s="142" t="str">
        <f>IF($H77="","",AB77/$R77*(100%-เงื่อนไข!$B$4))</f>
        <v/>
      </c>
      <c r="J77" s="142" t="str">
        <f>IF($H77="","",AK77/$R77*(100%-เงื่อนไข!$B$4))</f>
        <v/>
      </c>
      <c r="K77" s="142" t="str">
        <f>IF($H77="","",AT77/$R77*(100%-เงื่อนไข!$B$4))</f>
        <v/>
      </c>
      <c r="L77" s="142" t="str">
        <f t="shared" si="16"/>
        <v/>
      </c>
      <c r="M77" s="143" t="str">
        <f>IF((OR(วันทำงาน!H77="",$F$1="")),"",IF(F77="Salesman",วันทำงาน!H77,""))</f>
        <v/>
      </c>
      <c r="N77" s="112">
        <f>IF($M77="",0,IF($X77="P",Y77*เงื่อนไข!$C$5,0))</f>
        <v>0</v>
      </c>
      <c r="O77" s="112">
        <f>IF($M77="",0,IF($X77="P",AH77*เงื่อนไข!$C$5,0))</f>
        <v>0</v>
      </c>
      <c r="P77" s="142">
        <f>IF($M77="",0,IF($X77="P",AQ77*เงื่อนไข!$C$5,0))</f>
        <v>0</v>
      </c>
      <c r="Q77" s="142">
        <f t="shared" si="17"/>
        <v>0</v>
      </c>
      <c r="R77" s="125" t="str">
        <f>IF($A77="","",IF(วันทำงาน!J77&lt;&gt;"",วันทำงาน!J77,""))</f>
        <v/>
      </c>
      <c r="S77" s="125" t="str">
        <f>IF($A77="","",IF(วันทำงาน!K77&lt;&gt;"",วันทำงาน!K77,""))</f>
        <v/>
      </c>
      <c r="T77" s="157" t="str">
        <f>IF($A77="","",IF(วันทำงาน!AZ77&lt;&gt;"",วันทำงาน!AZ77,""))</f>
        <v/>
      </c>
      <c r="U77" s="107" t="str">
        <f>IF(A77="","",เงื่อนไข!C$4)</f>
        <v/>
      </c>
      <c r="V77" s="107">
        <f t="shared" si="19"/>
        <v>0</v>
      </c>
      <c r="W77" s="106" t="str">
        <f t="shared" si="20"/>
        <v/>
      </c>
      <c r="X77" s="187" t="str">
        <f t="shared" si="21"/>
        <v/>
      </c>
      <c r="Y77" s="185">
        <f>วันทำงาน!AQ77</f>
        <v>0</v>
      </c>
      <c r="Z77" s="151"/>
      <c r="AA77" s="151">
        <f>IF($W77="",0,IF($W77&gt;=100%,เงื่อนไข!$H$4,IF($W77&gt;=80%,เงื่อนไข!$G$4,IF($W77&gt;=50%,เงื่อนไข!$F$4,IF($W77&lt;50%,เงื่อนไข!$E$4)))))</f>
        <v>0</v>
      </c>
      <c r="AB77" s="180">
        <f t="shared" si="22"/>
        <v>0</v>
      </c>
      <c r="AC77" s="142">
        <f t="shared" si="23"/>
        <v>0</v>
      </c>
      <c r="AD77" s="176">
        <f>IF(AB77=0,0,AB77/$R77*เงื่อนไข!$B$4)</f>
        <v>0</v>
      </c>
      <c r="AE77" s="182">
        <f t="shared" si="24"/>
        <v>0</v>
      </c>
      <c r="AF77" s="176">
        <f>SUMIF(วันทำงาน!$F$109:$F$242,$B77,วันทำงาน!$J$109:$J$242)</f>
        <v>0</v>
      </c>
      <c r="AG77" s="183">
        <f>IF((AND($W77&gt;=100%,$W77&lt;&gt;"")),เงื่อนไข!$F$8*Y77/$V77,0)</f>
        <v>0</v>
      </c>
      <c r="AH77" s="182">
        <f>SUM(วันทำงาน!AR77:AT77,วันทำงาน!AV77:AX77)</f>
        <v>0</v>
      </c>
      <c r="AI77" s="151"/>
      <c r="AJ77" s="151">
        <f>IF($W77="",0,IF($W77&gt;=100%,เงื่อนไข!$L$4,IF($W77&gt;=80%,เงื่อนไข!$K$4,IF($W77&gt;=50%,เงื่อนไข!$J$4,IF($W77&lt;50%,เงื่อนไข!$I$4)))))</f>
        <v>0</v>
      </c>
      <c r="AK77" s="180">
        <f t="shared" si="25"/>
        <v>0</v>
      </c>
      <c r="AL77" s="176">
        <f t="shared" si="26"/>
        <v>0</v>
      </c>
      <c r="AM77" s="176">
        <f>IF(AK77=0,0,AK77/$R77*เงื่อนไข!$B$4)</f>
        <v>0</v>
      </c>
      <c r="AN77" s="182">
        <f t="shared" si="18"/>
        <v>0</v>
      </c>
      <c r="AO77" s="176">
        <f>SUMIF(วันทำงาน!$F$109:$F$242,$B77,วันทำงาน!$K$109:$K$242)</f>
        <v>0</v>
      </c>
      <c r="AP77" s="183">
        <f>IF((AND($W77&gt;=100%,$W77&lt;&gt;"")),เงื่อนไข!$F$8*AH77/$V77,0)</f>
        <v>0</v>
      </c>
      <c r="AQ77" s="185">
        <f>วันทำงาน!AU77</f>
        <v>0</v>
      </c>
      <c r="AR77" s="151"/>
      <c r="AS77" s="151">
        <f>IF(W77="",0,IF($W77&gt;=100%,เงื่อนไข!$P$4,IF($W77&gt;=80%,เงื่อนไข!$O$4,IF($W77&gt;=50%,เงื่อนไข!$N$4,IF($W77&lt;50%,เงื่อนไข!$M$4)))))</f>
        <v>0</v>
      </c>
      <c r="AT77" s="180">
        <f t="shared" si="27"/>
        <v>0</v>
      </c>
      <c r="AU77" s="176">
        <f t="shared" si="28"/>
        <v>0</v>
      </c>
      <c r="AV77" s="176">
        <f>IF(AT77=0,0,AT77/$R77*เงื่อนไข!$B$4)</f>
        <v>0</v>
      </c>
      <c r="AW77" s="182">
        <f t="shared" si="29"/>
        <v>0</v>
      </c>
      <c r="AX77" s="176">
        <f>SUMIF(วันทำงาน!$F$109:$F$242,$B77,วันทำงาน!$L$109:$L$242)</f>
        <v>0</v>
      </c>
      <c r="AY77" s="183">
        <f>IF((AND($W77&gt;=100%,$W77&lt;&gt;"")),เงื่อนไข!$F$8*AQ77/$V77,0)</f>
        <v>0</v>
      </c>
    </row>
    <row r="78" spans="1:51" s="6" customFormat="1" x14ac:dyDescent="0.25">
      <c r="A78" s="125" t="str">
        <f>IF(วันทำงาน!A78&lt;&gt;"",วันทำงาน!A78,"")</f>
        <v/>
      </c>
      <c r="B78" s="125" t="str">
        <f>IF(วันทำงาน!B78&lt;&gt;"",วันทำงาน!B78,"")</f>
        <v/>
      </c>
      <c r="C78" s="125"/>
      <c r="D78" s="125" t="str">
        <f>IF(วันทำงาน!C78&lt;&gt;"",วันทำงาน!C78,"")</f>
        <v/>
      </c>
      <c r="E78" s="126" t="str">
        <f>IF(วันทำงาน!D78&lt;&gt;"",วันทำงาน!D78,"")</f>
        <v/>
      </c>
      <c r="F78" s="91" t="str">
        <f>IF(วันทำงาน!E78&lt;&gt;"",วันทำงาน!E78,"")</f>
        <v/>
      </c>
      <c r="G78" s="125" t="str">
        <f>IF(วันทำงาน!F78&lt;&gt;"",วันทำงาน!F78,"")</f>
        <v/>
      </c>
      <c r="H78" s="137" t="str">
        <f>IF(F78="Salesman",วันทำงาน!G78,"")</f>
        <v/>
      </c>
      <c r="I78" s="142" t="str">
        <f>IF($H78="","",AB78/$R78*(100%-เงื่อนไข!$B$4))</f>
        <v/>
      </c>
      <c r="J78" s="142" t="str">
        <f>IF($H78="","",AK78/$R78*(100%-เงื่อนไข!$B$4))</f>
        <v/>
      </c>
      <c r="K78" s="142" t="str">
        <f>IF($H78="","",AT78/$R78*(100%-เงื่อนไข!$B$4))</f>
        <v/>
      </c>
      <c r="L78" s="142" t="str">
        <f t="shared" si="16"/>
        <v/>
      </c>
      <c r="M78" s="143" t="str">
        <f>IF((OR(วันทำงาน!H78="",$F$1="")),"",IF(F78="Salesman",วันทำงาน!H78,""))</f>
        <v/>
      </c>
      <c r="N78" s="112">
        <f>IF($M78="",0,IF($X78="P",Y78*เงื่อนไข!$C$5,0))</f>
        <v>0</v>
      </c>
      <c r="O78" s="112">
        <f>IF($M78="",0,IF($X78="P",AH78*เงื่อนไข!$C$5,0))</f>
        <v>0</v>
      </c>
      <c r="P78" s="142">
        <f>IF($M78="",0,IF($X78="P",AQ78*เงื่อนไข!$C$5,0))</f>
        <v>0</v>
      </c>
      <c r="Q78" s="142">
        <f t="shared" si="17"/>
        <v>0</v>
      </c>
      <c r="R78" s="125" t="str">
        <f>IF($A78="","",IF(วันทำงาน!J78&lt;&gt;"",วันทำงาน!J78,""))</f>
        <v/>
      </c>
      <c r="S78" s="125" t="str">
        <f>IF($A78="","",IF(วันทำงาน!K78&lt;&gt;"",วันทำงาน!K78,""))</f>
        <v/>
      </c>
      <c r="T78" s="157" t="str">
        <f>IF($A78="","",IF(วันทำงาน!AZ78&lt;&gt;"",วันทำงาน!AZ78,""))</f>
        <v/>
      </c>
      <c r="U78" s="107" t="str">
        <f>IF(A78="","",เงื่อนไข!C$4)</f>
        <v/>
      </c>
      <c r="V78" s="107">
        <f t="shared" si="19"/>
        <v>0</v>
      </c>
      <c r="W78" s="106" t="str">
        <f t="shared" si="20"/>
        <v/>
      </c>
      <c r="X78" s="187" t="str">
        <f t="shared" si="21"/>
        <v/>
      </c>
      <c r="Y78" s="185">
        <f>วันทำงาน!AQ78</f>
        <v>0</v>
      </c>
      <c r="Z78" s="151"/>
      <c r="AA78" s="151">
        <f>IF($W78="",0,IF($W78&gt;=100%,เงื่อนไข!$H$4,IF($W78&gt;=80%,เงื่อนไข!$G$4,IF($W78&gt;=50%,เงื่อนไข!$F$4,IF($W78&lt;50%,เงื่อนไข!$E$4)))))</f>
        <v>0</v>
      </c>
      <c r="AB78" s="180">
        <f t="shared" si="22"/>
        <v>0</v>
      </c>
      <c r="AC78" s="142">
        <f t="shared" si="23"/>
        <v>0</v>
      </c>
      <c r="AD78" s="176">
        <f>IF(AB78=0,0,AB78/$R78*เงื่อนไข!$B$4)</f>
        <v>0</v>
      </c>
      <c r="AE78" s="182">
        <f t="shared" si="24"/>
        <v>0</v>
      </c>
      <c r="AF78" s="176">
        <f>SUMIF(วันทำงาน!$F$109:$F$242,$B78,วันทำงาน!$J$109:$J$242)</f>
        <v>0</v>
      </c>
      <c r="AG78" s="183">
        <f>IF((AND($W78&gt;=100%,$W78&lt;&gt;"")),เงื่อนไข!$F$8*Y78/$V78,0)</f>
        <v>0</v>
      </c>
      <c r="AH78" s="182">
        <f>SUM(วันทำงาน!AR78:AT78,วันทำงาน!AV78:AX78)</f>
        <v>0</v>
      </c>
      <c r="AI78" s="151"/>
      <c r="AJ78" s="151">
        <f>IF($W78="",0,IF($W78&gt;=100%,เงื่อนไข!$L$4,IF($W78&gt;=80%,เงื่อนไข!$K$4,IF($W78&gt;=50%,เงื่อนไข!$J$4,IF($W78&lt;50%,เงื่อนไข!$I$4)))))</f>
        <v>0</v>
      </c>
      <c r="AK78" s="180">
        <f t="shared" si="25"/>
        <v>0</v>
      </c>
      <c r="AL78" s="176">
        <f t="shared" si="26"/>
        <v>0</v>
      </c>
      <c r="AM78" s="176">
        <f>IF(AK78=0,0,AK78/$R78*เงื่อนไข!$B$4)</f>
        <v>0</v>
      </c>
      <c r="AN78" s="182">
        <f t="shared" si="18"/>
        <v>0</v>
      </c>
      <c r="AO78" s="176">
        <f>SUMIF(วันทำงาน!$F$109:$F$242,$B78,วันทำงาน!$K$109:$K$242)</f>
        <v>0</v>
      </c>
      <c r="AP78" s="183">
        <f>IF((AND($W78&gt;=100%,$W78&lt;&gt;"")),เงื่อนไข!$F$8*AH78/$V78,0)</f>
        <v>0</v>
      </c>
      <c r="AQ78" s="185">
        <f>วันทำงาน!AU78</f>
        <v>0</v>
      </c>
      <c r="AR78" s="151"/>
      <c r="AS78" s="151">
        <f>IF(W78="",0,IF($W78&gt;=100%,เงื่อนไข!$P$4,IF($W78&gt;=80%,เงื่อนไข!$O$4,IF($W78&gt;=50%,เงื่อนไข!$N$4,IF($W78&lt;50%,เงื่อนไข!$M$4)))))</f>
        <v>0</v>
      </c>
      <c r="AT78" s="180">
        <f t="shared" si="27"/>
        <v>0</v>
      </c>
      <c r="AU78" s="176">
        <f t="shared" si="28"/>
        <v>0</v>
      </c>
      <c r="AV78" s="176">
        <f>IF(AT78=0,0,AT78/$R78*เงื่อนไข!$B$4)</f>
        <v>0</v>
      </c>
      <c r="AW78" s="182">
        <f t="shared" si="29"/>
        <v>0</v>
      </c>
      <c r="AX78" s="176">
        <f>SUMIF(วันทำงาน!$F$109:$F$242,$B78,วันทำงาน!$L$109:$L$242)</f>
        <v>0</v>
      </c>
      <c r="AY78" s="183">
        <f>IF((AND($W78&gt;=100%,$W78&lt;&gt;"")),เงื่อนไข!$F$8*AQ78/$V78,0)</f>
        <v>0</v>
      </c>
    </row>
    <row r="79" spans="1:51" s="6" customFormat="1" x14ac:dyDescent="0.25">
      <c r="A79" s="125" t="str">
        <f>IF(วันทำงาน!A79&lt;&gt;"",วันทำงาน!A79,"")</f>
        <v/>
      </c>
      <c r="B79" s="125" t="str">
        <f>IF(วันทำงาน!B79&lt;&gt;"",วันทำงาน!B79,"")</f>
        <v/>
      </c>
      <c r="C79" s="125"/>
      <c r="D79" s="125" t="str">
        <f>IF(วันทำงาน!C79&lt;&gt;"",วันทำงาน!C79,"")</f>
        <v/>
      </c>
      <c r="E79" s="126" t="str">
        <f>IF(วันทำงาน!D79&lt;&gt;"",วันทำงาน!D79,"")</f>
        <v/>
      </c>
      <c r="F79" s="91" t="str">
        <f>IF(วันทำงาน!E79&lt;&gt;"",วันทำงาน!E79,"")</f>
        <v/>
      </c>
      <c r="G79" s="125" t="str">
        <f>IF(วันทำงาน!F79&lt;&gt;"",วันทำงาน!F79,"")</f>
        <v/>
      </c>
      <c r="H79" s="137" t="str">
        <f>IF(F79="Salesman",วันทำงาน!G79,"")</f>
        <v/>
      </c>
      <c r="I79" s="142" t="str">
        <f>IF($H79="","",AB79/$R79*(100%-เงื่อนไข!$B$4))</f>
        <v/>
      </c>
      <c r="J79" s="142" t="str">
        <f>IF($H79="","",AK79/$R79*(100%-เงื่อนไข!$B$4))</f>
        <v/>
      </c>
      <c r="K79" s="142" t="str">
        <f>IF($H79="","",AT79/$R79*(100%-เงื่อนไข!$B$4))</f>
        <v/>
      </c>
      <c r="L79" s="142" t="str">
        <f t="shared" si="16"/>
        <v/>
      </c>
      <c r="M79" s="143" t="str">
        <f>IF((OR(วันทำงาน!H79="",$F$1="")),"",IF(F79="Salesman",วันทำงาน!H79,""))</f>
        <v/>
      </c>
      <c r="N79" s="112">
        <f>IF($M79="",0,IF($X79="P",Y79*เงื่อนไข!$C$5,0))</f>
        <v>0</v>
      </c>
      <c r="O79" s="112">
        <f>IF($M79="",0,IF($X79="P",AH79*เงื่อนไข!$C$5,0))</f>
        <v>0</v>
      </c>
      <c r="P79" s="142">
        <f>IF($M79="",0,IF($X79="P",AQ79*เงื่อนไข!$C$5,0))</f>
        <v>0</v>
      </c>
      <c r="Q79" s="142">
        <f t="shared" si="17"/>
        <v>0</v>
      </c>
      <c r="R79" s="125" t="str">
        <f>IF($A79="","",IF(วันทำงาน!J79&lt;&gt;"",วันทำงาน!J79,""))</f>
        <v/>
      </c>
      <c r="S79" s="125" t="str">
        <f>IF($A79="","",IF(วันทำงาน!K79&lt;&gt;"",วันทำงาน!K79,""))</f>
        <v/>
      </c>
      <c r="T79" s="157" t="str">
        <f>IF($A79="","",IF(วันทำงาน!AZ79&lt;&gt;"",วันทำงาน!AZ79,""))</f>
        <v/>
      </c>
      <c r="U79" s="107" t="str">
        <f>IF(A79="","",เงื่อนไข!C$4)</f>
        <v/>
      </c>
      <c r="V79" s="107">
        <f t="shared" si="19"/>
        <v>0</v>
      </c>
      <c r="W79" s="106" t="str">
        <f t="shared" si="20"/>
        <v/>
      </c>
      <c r="X79" s="187" t="str">
        <f t="shared" si="21"/>
        <v/>
      </c>
      <c r="Y79" s="185">
        <f>วันทำงาน!AQ79</f>
        <v>0</v>
      </c>
      <c r="Z79" s="151"/>
      <c r="AA79" s="151">
        <f>IF($W79="",0,IF($W79&gt;=100%,เงื่อนไข!$H$4,IF($W79&gt;=80%,เงื่อนไข!$G$4,IF($W79&gt;=50%,เงื่อนไข!$F$4,IF($W79&lt;50%,เงื่อนไข!$E$4)))))</f>
        <v>0</v>
      </c>
      <c r="AB79" s="180">
        <f t="shared" si="22"/>
        <v>0</v>
      </c>
      <c r="AC79" s="142">
        <f t="shared" si="23"/>
        <v>0</v>
      </c>
      <c r="AD79" s="176">
        <f>IF(AB79=0,0,AB79/$R79*เงื่อนไข!$B$4)</f>
        <v>0</v>
      </c>
      <c r="AE79" s="182">
        <f t="shared" si="24"/>
        <v>0</v>
      </c>
      <c r="AF79" s="176">
        <f>SUMIF(วันทำงาน!$F$109:$F$242,$B79,วันทำงาน!$J$109:$J$242)</f>
        <v>0</v>
      </c>
      <c r="AG79" s="183">
        <f>IF((AND($W79&gt;=100%,$W79&lt;&gt;"")),เงื่อนไข!$F$8*Y79/$V79,0)</f>
        <v>0</v>
      </c>
      <c r="AH79" s="182">
        <f>SUM(วันทำงาน!AR79:AT79,วันทำงาน!AV79:AX79)</f>
        <v>0</v>
      </c>
      <c r="AI79" s="151"/>
      <c r="AJ79" s="151">
        <f>IF($W79="",0,IF($W79&gt;=100%,เงื่อนไข!$L$4,IF($W79&gt;=80%,เงื่อนไข!$K$4,IF($W79&gt;=50%,เงื่อนไข!$J$4,IF($W79&lt;50%,เงื่อนไข!$I$4)))))</f>
        <v>0</v>
      </c>
      <c r="AK79" s="180">
        <f t="shared" si="25"/>
        <v>0</v>
      </c>
      <c r="AL79" s="176">
        <f t="shared" si="26"/>
        <v>0</v>
      </c>
      <c r="AM79" s="176">
        <f>IF(AK79=0,0,AK79/$R79*เงื่อนไข!$B$4)</f>
        <v>0</v>
      </c>
      <c r="AN79" s="182">
        <f t="shared" si="18"/>
        <v>0</v>
      </c>
      <c r="AO79" s="176">
        <f>SUMIF(วันทำงาน!$F$109:$F$242,$B79,วันทำงาน!$K$109:$K$242)</f>
        <v>0</v>
      </c>
      <c r="AP79" s="183">
        <f>IF((AND($W79&gt;=100%,$W79&lt;&gt;"")),เงื่อนไข!$F$8*AH79/$V79,0)</f>
        <v>0</v>
      </c>
      <c r="AQ79" s="185">
        <f>วันทำงาน!AU79</f>
        <v>0</v>
      </c>
      <c r="AR79" s="151"/>
      <c r="AS79" s="151">
        <f>IF(W79="",0,IF($W79&gt;=100%,เงื่อนไข!$P$4,IF($W79&gt;=80%,เงื่อนไข!$O$4,IF($W79&gt;=50%,เงื่อนไข!$N$4,IF($W79&lt;50%,เงื่อนไข!$M$4)))))</f>
        <v>0</v>
      </c>
      <c r="AT79" s="180">
        <f t="shared" si="27"/>
        <v>0</v>
      </c>
      <c r="AU79" s="176">
        <f t="shared" si="28"/>
        <v>0</v>
      </c>
      <c r="AV79" s="176">
        <f>IF(AT79=0,0,AT79/$R79*เงื่อนไข!$B$4)</f>
        <v>0</v>
      </c>
      <c r="AW79" s="182">
        <f t="shared" si="29"/>
        <v>0</v>
      </c>
      <c r="AX79" s="176">
        <f>SUMIF(วันทำงาน!$F$109:$F$242,$B79,วันทำงาน!$L$109:$L$242)</f>
        <v>0</v>
      </c>
      <c r="AY79" s="183">
        <f>IF((AND($W79&gt;=100%,$W79&lt;&gt;"")),เงื่อนไข!$F$8*AQ79/$V79,0)</f>
        <v>0</v>
      </c>
    </row>
    <row r="80" spans="1:51" s="6" customFormat="1" x14ac:dyDescent="0.25">
      <c r="A80" s="125" t="str">
        <f>IF(วันทำงาน!A80&lt;&gt;"",วันทำงาน!A80,"")</f>
        <v/>
      </c>
      <c r="B80" s="125" t="str">
        <f>IF(วันทำงาน!B80&lt;&gt;"",วันทำงาน!B80,"")</f>
        <v/>
      </c>
      <c r="C80" s="125"/>
      <c r="D80" s="125" t="str">
        <f>IF(วันทำงาน!C80&lt;&gt;"",วันทำงาน!C80,"")</f>
        <v/>
      </c>
      <c r="E80" s="126" t="str">
        <f>IF(วันทำงาน!D80&lt;&gt;"",วันทำงาน!D80,"")</f>
        <v/>
      </c>
      <c r="F80" s="91" t="str">
        <f>IF(วันทำงาน!E80&lt;&gt;"",วันทำงาน!E80,"")</f>
        <v/>
      </c>
      <c r="G80" s="125" t="str">
        <f>IF(วันทำงาน!F80&lt;&gt;"",วันทำงาน!F80,"")</f>
        <v/>
      </c>
      <c r="H80" s="137" t="str">
        <f>IF(F80="Salesman",วันทำงาน!G80,"")</f>
        <v/>
      </c>
      <c r="I80" s="142" t="str">
        <f>IF($H80="","",AB80/$R80*(100%-เงื่อนไข!$B$4))</f>
        <v/>
      </c>
      <c r="J80" s="142" t="str">
        <f>IF($H80="","",AK80/$R80*(100%-เงื่อนไข!$B$4))</f>
        <v/>
      </c>
      <c r="K80" s="142" t="str">
        <f>IF($H80="","",AT80/$R80*(100%-เงื่อนไข!$B$4))</f>
        <v/>
      </c>
      <c r="L80" s="142" t="str">
        <f t="shared" si="16"/>
        <v/>
      </c>
      <c r="M80" s="143" t="str">
        <f>IF((OR(วันทำงาน!H80="",$F$1="")),"",IF(F80="Salesman",วันทำงาน!H80,""))</f>
        <v/>
      </c>
      <c r="N80" s="112">
        <f>IF($M80="",0,IF($X80="P",Y80*เงื่อนไข!$C$5,0))</f>
        <v>0</v>
      </c>
      <c r="O80" s="112">
        <f>IF($M80="",0,IF($X80="P",AH80*เงื่อนไข!$C$5,0))</f>
        <v>0</v>
      </c>
      <c r="P80" s="142">
        <f>IF($M80="",0,IF($X80="P",AQ80*เงื่อนไข!$C$5,0))</f>
        <v>0</v>
      </c>
      <c r="Q80" s="142">
        <f t="shared" si="17"/>
        <v>0</v>
      </c>
      <c r="R80" s="125" t="str">
        <f>IF($A80="","",IF(วันทำงาน!J80&lt;&gt;"",วันทำงาน!J80,""))</f>
        <v/>
      </c>
      <c r="S80" s="125" t="str">
        <f>IF($A80="","",IF(วันทำงาน!K80&lt;&gt;"",วันทำงาน!K80,""))</f>
        <v/>
      </c>
      <c r="T80" s="157" t="str">
        <f>IF($A80="","",IF(วันทำงาน!AZ80&lt;&gt;"",วันทำงาน!AZ80,""))</f>
        <v/>
      </c>
      <c r="U80" s="107" t="str">
        <f>IF(A80="","",เงื่อนไข!C$4)</f>
        <v/>
      </c>
      <c r="V80" s="107">
        <f t="shared" si="19"/>
        <v>0</v>
      </c>
      <c r="W80" s="106" t="str">
        <f t="shared" si="20"/>
        <v/>
      </c>
      <c r="X80" s="187" t="str">
        <f t="shared" si="21"/>
        <v/>
      </c>
      <c r="Y80" s="185">
        <f>วันทำงาน!AQ80</f>
        <v>0</v>
      </c>
      <c r="Z80" s="151"/>
      <c r="AA80" s="151">
        <f>IF($W80="",0,IF($W80&gt;=100%,เงื่อนไข!$H$4,IF($W80&gt;=80%,เงื่อนไข!$G$4,IF($W80&gt;=50%,เงื่อนไข!$F$4,IF($W80&lt;50%,เงื่อนไข!$E$4)))))</f>
        <v>0</v>
      </c>
      <c r="AB80" s="180">
        <f t="shared" si="22"/>
        <v>0</v>
      </c>
      <c r="AC80" s="142">
        <f t="shared" si="23"/>
        <v>0</v>
      </c>
      <c r="AD80" s="176">
        <f>IF(AB80=0,0,AB80/$R80*เงื่อนไข!$B$4)</f>
        <v>0</v>
      </c>
      <c r="AE80" s="182">
        <f t="shared" si="24"/>
        <v>0</v>
      </c>
      <c r="AF80" s="176">
        <f>SUMIF(วันทำงาน!$F$109:$F$242,$B80,วันทำงาน!$J$109:$J$242)</f>
        <v>0</v>
      </c>
      <c r="AG80" s="183">
        <f>IF((AND($W80&gt;=100%,$W80&lt;&gt;"")),เงื่อนไข!$F$8*Y80/$V80,0)</f>
        <v>0</v>
      </c>
      <c r="AH80" s="182">
        <f>SUM(วันทำงาน!AR80:AT80,วันทำงาน!AV80:AX80)</f>
        <v>0</v>
      </c>
      <c r="AI80" s="151"/>
      <c r="AJ80" s="151">
        <f>IF($W80="",0,IF($W80&gt;=100%,เงื่อนไข!$L$4,IF($W80&gt;=80%,เงื่อนไข!$K$4,IF($W80&gt;=50%,เงื่อนไข!$J$4,IF($W80&lt;50%,เงื่อนไข!$I$4)))))</f>
        <v>0</v>
      </c>
      <c r="AK80" s="180">
        <f t="shared" si="25"/>
        <v>0</v>
      </c>
      <c r="AL80" s="176">
        <f t="shared" si="26"/>
        <v>0</v>
      </c>
      <c r="AM80" s="176">
        <f>IF(AK80=0,0,AK80/$R80*เงื่อนไข!$B$4)</f>
        <v>0</v>
      </c>
      <c r="AN80" s="182">
        <f t="shared" si="18"/>
        <v>0</v>
      </c>
      <c r="AO80" s="176">
        <f>SUMIF(วันทำงาน!$F$109:$F$242,$B80,วันทำงาน!$K$109:$K$242)</f>
        <v>0</v>
      </c>
      <c r="AP80" s="183">
        <f>IF((AND($W80&gt;=100%,$W80&lt;&gt;"")),เงื่อนไข!$F$8*AH80/$V80,0)</f>
        <v>0</v>
      </c>
      <c r="AQ80" s="185">
        <f>วันทำงาน!AU80</f>
        <v>0</v>
      </c>
      <c r="AR80" s="151"/>
      <c r="AS80" s="151">
        <f>IF(W80="",0,IF($W80&gt;=100%,เงื่อนไข!$P$4,IF($W80&gt;=80%,เงื่อนไข!$O$4,IF($W80&gt;=50%,เงื่อนไข!$N$4,IF($W80&lt;50%,เงื่อนไข!$M$4)))))</f>
        <v>0</v>
      </c>
      <c r="AT80" s="180">
        <f t="shared" si="27"/>
        <v>0</v>
      </c>
      <c r="AU80" s="176">
        <f t="shared" si="28"/>
        <v>0</v>
      </c>
      <c r="AV80" s="176">
        <f>IF(AT80=0,0,AT80/$R80*เงื่อนไข!$B$4)</f>
        <v>0</v>
      </c>
      <c r="AW80" s="182">
        <f t="shared" si="29"/>
        <v>0</v>
      </c>
      <c r="AX80" s="176">
        <f>SUMIF(วันทำงาน!$F$109:$F$242,$B80,วันทำงาน!$L$109:$L$242)</f>
        <v>0</v>
      </c>
      <c r="AY80" s="183">
        <f>IF((AND($W80&gt;=100%,$W80&lt;&gt;"")),เงื่อนไข!$F$8*AQ80/$V80,0)</f>
        <v>0</v>
      </c>
    </row>
    <row r="81" spans="1:51" s="6" customFormat="1" x14ac:dyDescent="0.25">
      <c r="A81" s="125" t="str">
        <f>IF(วันทำงาน!A81&lt;&gt;"",วันทำงาน!A81,"")</f>
        <v/>
      </c>
      <c r="B81" s="125" t="str">
        <f>IF(วันทำงาน!B81&lt;&gt;"",วันทำงาน!B81,"")</f>
        <v/>
      </c>
      <c r="C81" s="125"/>
      <c r="D81" s="125" t="str">
        <f>IF(วันทำงาน!C81&lt;&gt;"",วันทำงาน!C81,"")</f>
        <v/>
      </c>
      <c r="E81" s="126" t="str">
        <f>IF(วันทำงาน!D81&lt;&gt;"",วันทำงาน!D81,"")</f>
        <v/>
      </c>
      <c r="F81" s="91" t="str">
        <f>IF(วันทำงาน!E81&lt;&gt;"",วันทำงาน!E81,"")</f>
        <v/>
      </c>
      <c r="G81" s="125" t="str">
        <f>IF(วันทำงาน!F81&lt;&gt;"",วันทำงาน!F81,"")</f>
        <v/>
      </c>
      <c r="H81" s="137" t="str">
        <f>IF(F81="Salesman",วันทำงาน!G81,"")</f>
        <v/>
      </c>
      <c r="I81" s="142" t="str">
        <f>IF($H81="","",AB81/$R81*(100%-เงื่อนไข!$B$4))</f>
        <v/>
      </c>
      <c r="J81" s="142" t="str">
        <f>IF($H81="","",AK81/$R81*(100%-เงื่อนไข!$B$4))</f>
        <v/>
      </c>
      <c r="K81" s="142" t="str">
        <f>IF($H81="","",AT81/$R81*(100%-เงื่อนไข!$B$4))</f>
        <v/>
      </c>
      <c r="L81" s="142" t="str">
        <f t="shared" si="16"/>
        <v/>
      </c>
      <c r="M81" s="143" t="str">
        <f>IF((OR(วันทำงาน!H81="",$F$1="")),"",IF(F81="Salesman",วันทำงาน!H81,""))</f>
        <v/>
      </c>
      <c r="N81" s="112">
        <f>IF($M81="",0,IF($X81="P",Y81*เงื่อนไข!$C$5,0))</f>
        <v>0</v>
      </c>
      <c r="O81" s="112">
        <f>IF($M81="",0,IF($X81="P",AH81*เงื่อนไข!$C$5,0))</f>
        <v>0</v>
      </c>
      <c r="P81" s="142">
        <f>IF($M81="",0,IF($X81="P",AQ81*เงื่อนไข!$C$5,0))</f>
        <v>0</v>
      </c>
      <c r="Q81" s="142">
        <f t="shared" si="17"/>
        <v>0</v>
      </c>
      <c r="R81" s="125" t="str">
        <f>IF($A81="","",IF(วันทำงาน!J81&lt;&gt;"",วันทำงาน!J81,""))</f>
        <v/>
      </c>
      <c r="S81" s="125" t="str">
        <f>IF($A81="","",IF(วันทำงาน!K81&lt;&gt;"",วันทำงาน!K81,""))</f>
        <v/>
      </c>
      <c r="T81" s="157" t="str">
        <f>IF($A81="","",IF(วันทำงาน!AZ81&lt;&gt;"",วันทำงาน!AZ81,""))</f>
        <v/>
      </c>
      <c r="U81" s="107" t="str">
        <f>IF(A81="","",เงื่อนไข!C$4)</f>
        <v/>
      </c>
      <c r="V81" s="107">
        <f t="shared" si="19"/>
        <v>0</v>
      </c>
      <c r="W81" s="106" t="str">
        <f t="shared" si="20"/>
        <v/>
      </c>
      <c r="X81" s="187" t="str">
        <f t="shared" si="21"/>
        <v/>
      </c>
      <c r="Y81" s="185">
        <f>วันทำงาน!AQ81</f>
        <v>0</v>
      </c>
      <c r="Z81" s="151"/>
      <c r="AA81" s="151">
        <f>IF($W81="",0,IF($W81&gt;=100%,เงื่อนไข!$H$4,IF($W81&gt;=80%,เงื่อนไข!$G$4,IF($W81&gt;=50%,เงื่อนไข!$F$4,IF($W81&lt;50%,เงื่อนไข!$E$4)))))</f>
        <v>0</v>
      </c>
      <c r="AB81" s="180">
        <f t="shared" si="22"/>
        <v>0</v>
      </c>
      <c r="AC81" s="142">
        <f t="shared" si="23"/>
        <v>0</v>
      </c>
      <c r="AD81" s="176">
        <f>IF(AB81=0,0,AB81/$R81*เงื่อนไข!$B$4)</f>
        <v>0</v>
      </c>
      <c r="AE81" s="182">
        <f t="shared" si="24"/>
        <v>0</v>
      </c>
      <c r="AF81" s="176">
        <f>SUMIF(วันทำงาน!$F$109:$F$242,$B81,วันทำงาน!$J$109:$J$242)</f>
        <v>0</v>
      </c>
      <c r="AG81" s="183">
        <f>IF((AND($W81&gt;=100%,$W81&lt;&gt;"")),เงื่อนไข!$F$8*Y81/$V81,0)</f>
        <v>0</v>
      </c>
      <c r="AH81" s="182">
        <f>SUM(วันทำงาน!AR81:AT81,วันทำงาน!AV81:AX81)</f>
        <v>0</v>
      </c>
      <c r="AI81" s="151"/>
      <c r="AJ81" s="151">
        <f>IF($W81="",0,IF($W81&gt;=100%,เงื่อนไข!$L$4,IF($W81&gt;=80%,เงื่อนไข!$K$4,IF($W81&gt;=50%,เงื่อนไข!$J$4,IF($W81&lt;50%,เงื่อนไข!$I$4)))))</f>
        <v>0</v>
      </c>
      <c r="AK81" s="180">
        <f t="shared" si="25"/>
        <v>0</v>
      </c>
      <c r="AL81" s="176">
        <f t="shared" si="26"/>
        <v>0</v>
      </c>
      <c r="AM81" s="176">
        <f>IF(AK81=0,0,AK81/$R81*เงื่อนไข!$B$4)</f>
        <v>0</v>
      </c>
      <c r="AN81" s="182">
        <f t="shared" si="18"/>
        <v>0</v>
      </c>
      <c r="AO81" s="176">
        <f>SUMIF(วันทำงาน!$F$109:$F$242,$B81,วันทำงาน!$K$109:$K$242)</f>
        <v>0</v>
      </c>
      <c r="AP81" s="183">
        <f>IF((AND($W81&gt;=100%,$W81&lt;&gt;"")),เงื่อนไข!$F$8*AH81/$V81,0)</f>
        <v>0</v>
      </c>
      <c r="AQ81" s="185">
        <f>วันทำงาน!AU81</f>
        <v>0</v>
      </c>
      <c r="AR81" s="151"/>
      <c r="AS81" s="151">
        <f>IF(W81="",0,IF($W81&gt;=100%,เงื่อนไข!$P$4,IF($W81&gt;=80%,เงื่อนไข!$O$4,IF($W81&gt;=50%,เงื่อนไข!$N$4,IF($W81&lt;50%,เงื่อนไข!$M$4)))))</f>
        <v>0</v>
      </c>
      <c r="AT81" s="180">
        <f t="shared" si="27"/>
        <v>0</v>
      </c>
      <c r="AU81" s="176">
        <f t="shared" si="28"/>
        <v>0</v>
      </c>
      <c r="AV81" s="176">
        <f>IF(AT81=0,0,AT81/$R81*เงื่อนไข!$B$4)</f>
        <v>0</v>
      </c>
      <c r="AW81" s="182">
        <f t="shared" si="29"/>
        <v>0</v>
      </c>
      <c r="AX81" s="176">
        <f>SUMIF(วันทำงาน!$F$109:$F$242,$B81,วันทำงาน!$L$109:$L$242)</f>
        <v>0</v>
      </c>
      <c r="AY81" s="183">
        <f>IF((AND($W81&gt;=100%,$W81&lt;&gt;"")),เงื่อนไข!$F$8*AQ81/$V81,0)</f>
        <v>0</v>
      </c>
    </row>
    <row r="82" spans="1:51" s="6" customFormat="1" x14ac:dyDescent="0.25">
      <c r="A82" s="125" t="str">
        <f>IF(วันทำงาน!A82&lt;&gt;"",วันทำงาน!A82,"")</f>
        <v/>
      </c>
      <c r="B82" s="125" t="str">
        <f>IF(วันทำงาน!B82&lt;&gt;"",วันทำงาน!B82,"")</f>
        <v/>
      </c>
      <c r="C82" s="125"/>
      <c r="D82" s="125" t="str">
        <f>IF(วันทำงาน!C82&lt;&gt;"",วันทำงาน!C82,"")</f>
        <v/>
      </c>
      <c r="E82" s="126" t="str">
        <f>IF(วันทำงาน!D82&lt;&gt;"",วันทำงาน!D82,"")</f>
        <v/>
      </c>
      <c r="F82" s="91" t="str">
        <f>IF(วันทำงาน!E82&lt;&gt;"",วันทำงาน!E82,"")</f>
        <v/>
      </c>
      <c r="G82" s="125" t="str">
        <f>IF(วันทำงาน!F82&lt;&gt;"",วันทำงาน!F82,"")</f>
        <v/>
      </c>
      <c r="H82" s="137" t="str">
        <f>IF(F82="Salesman",วันทำงาน!G82,"")</f>
        <v/>
      </c>
      <c r="I82" s="142" t="str">
        <f>IF($H82="","",AB82/$R82*(100%-เงื่อนไข!$B$4))</f>
        <v/>
      </c>
      <c r="J82" s="142" t="str">
        <f>IF($H82="","",AK82/$R82*(100%-เงื่อนไข!$B$4))</f>
        <v/>
      </c>
      <c r="K82" s="142" t="str">
        <f>IF($H82="","",AT82/$R82*(100%-เงื่อนไข!$B$4))</f>
        <v/>
      </c>
      <c r="L82" s="142" t="str">
        <f t="shared" si="16"/>
        <v/>
      </c>
      <c r="M82" s="143" t="str">
        <f>IF((OR(วันทำงาน!H82="",$F$1="")),"",IF(F82="Salesman",วันทำงาน!H82,""))</f>
        <v/>
      </c>
      <c r="N82" s="112">
        <f>IF($M82="",0,IF($X82="P",Y82*เงื่อนไข!$C$5,0))</f>
        <v>0</v>
      </c>
      <c r="O82" s="112">
        <f>IF($M82="",0,IF($X82="P",AH82*เงื่อนไข!$C$5,0))</f>
        <v>0</v>
      </c>
      <c r="P82" s="142">
        <f>IF($M82="",0,IF($X82="P",AQ82*เงื่อนไข!$C$5,0))</f>
        <v>0</v>
      </c>
      <c r="Q82" s="142">
        <f t="shared" si="17"/>
        <v>0</v>
      </c>
      <c r="R82" s="125" t="str">
        <f>IF($A82="","",IF(วันทำงาน!J82&lt;&gt;"",วันทำงาน!J82,""))</f>
        <v/>
      </c>
      <c r="S82" s="125" t="str">
        <f>IF($A82="","",IF(วันทำงาน!K82&lt;&gt;"",วันทำงาน!K82,""))</f>
        <v/>
      </c>
      <c r="T82" s="157" t="str">
        <f>IF($A82="","",IF(วันทำงาน!AZ82&lt;&gt;"",วันทำงาน!AZ82,""))</f>
        <v/>
      </c>
      <c r="U82" s="107" t="str">
        <f>IF(A82="","",เงื่อนไข!C$4)</f>
        <v/>
      </c>
      <c r="V82" s="107">
        <f t="shared" si="19"/>
        <v>0</v>
      </c>
      <c r="W82" s="106" t="str">
        <f t="shared" si="20"/>
        <v/>
      </c>
      <c r="X82" s="187" t="str">
        <f t="shared" si="21"/>
        <v/>
      </c>
      <c r="Y82" s="185">
        <f>วันทำงาน!AQ82</f>
        <v>0</v>
      </c>
      <c r="Z82" s="151"/>
      <c r="AA82" s="151">
        <f>IF($W82="",0,IF($W82&gt;=100%,เงื่อนไข!$H$4,IF($W82&gt;=80%,เงื่อนไข!$G$4,IF($W82&gt;=50%,เงื่อนไข!$F$4,IF($W82&lt;50%,เงื่อนไข!$E$4)))))</f>
        <v>0</v>
      </c>
      <c r="AB82" s="180">
        <f t="shared" si="22"/>
        <v>0</v>
      </c>
      <c r="AC82" s="142">
        <f t="shared" si="23"/>
        <v>0</v>
      </c>
      <c r="AD82" s="176">
        <f>IF(AB82=0,0,AB82/$R82*เงื่อนไข!$B$4)</f>
        <v>0</v>
      </c>
      <c r="AE82" s="182">
        <f t="shared" si="24"/>
        <v>0</v>
      </c>
      <c r="AF82" s="176">
        <f>SUMIF(วันทำงาน!$F$109:$F$242,$B82,วันทำงาน!$J$109:$J$242)</f>
        <v>0</v>
      </c>
      <c r="AG82" s="183">
        <f>IF((AND($W82&gt;=100%,$W82&lt;&gt;"")),เงื่อนไข!$F$8*Y82/$V82,0)</f>
        <v>0</v>
      </c>
      <c r="AH82" s="182">
        <f>SUM(วันทำงาน!AR82:AT82,วันทำงาน!AV82:AX82)</f>
        <v>0</v>
      </c>
      <c r="AI82" s="151"/>
      <c r="AJ82" s="151">
        <f>IF($W82="",0,IF($W82&gt;=100%,เงื่อนไข!$L$4,IF($W82&gt;=80%,เงื่อนไข!$K$4,IF($W82&gt;=50%,เงื่อนไข!$J$4,IF($W82&lt;50%,เงื่อนไข!$I$4)))))</f>
        <v>0</v>
      </c>
      <c r="AK82" s="180">
        <f t="shared" si="25"/>
        <v>0</v>
      </c>
      <c r="AL82" s="176">
        <f t="shared" si="26"/>
        <v>0</v>
      </c>
      <c r="AM82" s="176">
        <f>IF(AK82=0,0,AK82/$R82*เงื่อนไข!$B$4)</f>
        <v>0</v>
      </c>
      <c r="AN82" s="182">
        <f t="shared" si="18"/>
        <v>0</v>
      </c>
      <c r="AO82" s="176">
        <f>SUMIF(วันทำงาน!$F$109:$F$242,$B82,วันทำงาน!$K$109:$K$242)</f>
        <v>0</v>
      </c>
      <c r="AP82" s="183">
        <f>IF((AND($W82&gt;=100%,$W82&lt;&gt;"")),เงื่อนไข!$F$8*AH82/$V82,0)</f>
        <v>0</v>
      </c>
      <c r="AQ82" s="185">
        <f>วันทำงาน!AU82</f>
        <v>0</v>
      </c>
      <c r="AR82" s="151"/>
      <c r="AS82" s="151">
        <f>IF(W82="",0,IF($W82&gt;=100%,เงื่อนไข!$P$4,IF($W82&gt;=80%,เงื่อนไข!$O$4,IF($W82&gt;=50%,เงื่อนไข!$N$4,IF($W82&lt;50%,เงื่อนไข!$M$4)))))</f>
        <v>0</v>
      </c>
      <c r="AT82" s="180">
        <f t="shared" si="27"/>
        <v>0</v>
      </c>
      <c r="AU82" s="176">
        <f t="shared" si="28"/>
        <v>0</v>
      </c>
      <c r="AV82" s="176">
        <f>IF(AT82=0,0,AT82/$R82*เงื่อนไข!$B$4)</f>
        <v>0</v>
      </c>
      <c r="AW82" s="182">
        <f t="shared" si="29"/>
        <v>0</v>
      </c>
      <c r="AX82" s="176">
        <f>SUMIF(วันทำงาน!$F$109:$F$242,$B82,วันทำงาน!$L$109:$L$242)</f>
        <v>0</v>
      </c>
      <c r="AY82" s="183">
        <f>IF((AND($W82&gt;=100%,$W82&lt;&gt;"")),เงื่อนไข!$F$8*AQ82/$V82,0)</f>
        <v>0</v>
      </c>
    </row>
    <row r="83" spans="1:51" s="6" customFormat="1" x14ac:dyDescent="0.25">
      <c r="A83" s="125" t="str">
        <f>IF(วันทำงาน!A83&lt;&gt;"",วันทำงาน!A83,"")</f>
        <v/>
      </c>
      <c r="B83" s="125" t="str">
        <f>IF(วันทำงาน!B83&lt;&gt;"",วันทำงาน!B83,"")</f>
        <v/>
      </c>
      <c r="C83" s="125"/>
      <c r="D83" s="125" t="str">
        <f>IF(วันทำงาน!C83&lt;&gt;"",วันทำงาน!C83,"")</f>
        <v/>
      </c>
      <c r="E83" s="126" t="str">
        <f>IF(วันทำงาน!D83&lt;&gt;"",วันทำงาน!D83,"")</f>
        <v/>
      </c>
      <c r="F83" s="91" t="str">
        <f>IF(วันทำงาน!E83&lt;&gt;"",วันทำงาน!E83,"")</f>
        <v/>
      </c>
      <c r="G83" s="125" t="str">
        <f>IF(วันทำงาน!F83&lt;&gt;"",วันทำงาน!F83,"")</f>
        <v/>
      </c>
      <c r="H83" s="137" t="str">
        <f>IF(F83="Salesman",วันทำงาน!G83,"")</f>
        <v/>
      </c>
      <c r="I83" s="142" t="str">
        <f>IF($H83="","",AB83/$R83*(100%-เงื่อนไข!$B$4))</f>
        <v/>
      </c>
      <c r="J83" s="142" t="str">
        <f>IF($H83="","",AK83/$R83*(100%-เงื่อนไข!$B$4))</f>
        <v/>
      </c>
      <c r="K83" s="142" t="str">
        <f>IF($H83="","",AT83/$R83*(100%-เงื่อนไข!$B$4))</f>
        <v/>
      </c>
      <c r="L83" s="142" t="str">
        <f t="shared" si="16"/>
        <v/>
      </c>
      <c r="M83" s="143" t="str">
        <f>IF((OR(วันทำงาน!H83="",$F$1="")),"",IF(F83="Salesman",วันทำงาน!H83,""))</f>
        <v/>
      </c>
      <c r="N83" s="112">
        <f>IF($M83="",0,IF($X83="P",Y83*เงื่อนไข!$C$5,0))</f>
        <v>0</v>
      </c>
      <c r="O83" s="112">
        <f>IF($M83="",0,IF($X83="P",AH83*เงื่อนไข!$C$5,0))</f>
        <v>0</v>
      </c>
      <c r="P83" s="142">
        <f>IF($M83="",0,IF($X83="P",AQ83*เงื่อนไข!$C$5,0))</f>
        <v>0</v>
      </c>
      <c r="Q83" s="142">
        <f t="shared" si="17"/>
        <v>0</v>
      </c>
      <c r="R83" s="125" t="str">
        <f>IF($A83="","",IF(วันทำงาน!J83&lt;&gt;"",วันทำงาน!J83,""))</f>
        <v/>
      </c>
      <c r="S83" s="125" t="str">
        <f>IF($A83="","",IF(วันทำงาน!K83&lt;&gt;"",วันทำงาน!K83,""))</f>
        <v/>
      </c>
      <c r="T83" s="157" t="str">
        <f>IF($A83="","",IF(วันทำงาน!AZ83&lt;&gt;"",วันทำงาน!AZ83,""))</f>
        <v/>
      </c>
      <c r="U83" s="107" t="str">
        <f>IF(A83="","",เงื่อนไข!C$4)</f>
        <v/>
      </c>
      <c r="V83" s="107">
        <f t="shared" si="19"/>
        <v>0</v>
      </c>
      <c r="W83" s="106" t="str">
        <f t="shared" si="20"/>
        <v/>
      </c>
      <c r="X83" s="187" t="str">
        <f t="shared" si="21"/>
        <v/>
      </c>
      <c r="Y83" s="185">
        <f>วันทำงาน!AQ83</f>
        <v>0</v>
      </c>
      <c r="Z83" s="151"/>
      <c r="AA83" s="151">
        <f>IF($W83="",0,IF($W83&gt;=100%,เงื่อนไข!$H$4,IF($W83&gt;=80%,เงื่อนไข!$G$4,IF($W83&gt;=50%,เงื่อนไข!$F$4,IF($W83&lt;50%,เงื่อนไข!$E$4)))))</f>
        <v>0</v>
      </c>
      <c r="AB83" s="180">
        <f t="shared" si="22"/>
        <v>0</v>
      </c>
      <c r="AC83" s="142">
        <f t="shared" si="23"/>
        <v>0</v>
      </c>
      <c r="AD83" s="176">
        <f>IF(AB83=0,0,AB83/$R83*เงื่อนไข!$B$4)</f>
        <v>0</v>
      </c>
      <c r="AE83" s="182">
        <f t="shared" si="24"/>
        <v>0</v>
      </c>
      <c r="AF83" s="176">
        <f>SUMIF(วันทำงาน!$F$109:$F$242,$B83,วันทำงาน!$J$109:$J$242)</f>
        <v>0</v>
      </c>
      <c r="AG83" s="183">
        <f>IF((AND($W83&gt;=100%,$W83&lt;&gt;"")),เงื่อนไข!$F$8*Y83/$V83,0)</f>
        <v>0</v>
      </c>
      <c r="AH83" s="182">
        <f>SUM(วันทำงาน!AR83:AT83,วันทำงาน!AV83:AX83)</f>
        <v>0</v>
      </c>
      <c r="AI83" s="151"/>
      <c r="AJ83" s="151">
        <f>IF($W83="",0,IF($W83&gt;=100%,เงื่อนไข!$L$4,IF($W83&gt;=80%,เงื่อนไข!$K$4,IF($W83&gt;=50%,เงื่อนไข!$J$4,IF($W83&lt;50%,เงื่อนไข!$I$4)))))</f>
        <v>0</v>
      </c>
      <c r="AK83" s="180">
        <f t="shared" si="25"/>
        <v>0</v>
      </c>
      <c r="AL83" s="176">
        <f t="shared" si="26"/>
        <v>0</v>
      </c>
      <c r="AM83" s="176">
        <f>IF(AK83=0,0,AK83/$R83*เงื่อนไข!$B$4)</f>
        <v>0</v>
      </c>
      <c r="AN83" s="182">
        <f t="shared" si="18"/>
        <v>0</v>
      </c>
      <c r="AO83" s="176">
        <f>SUMIF(วันทำงาน!$F$109:$F$242,$B83,วันทำงาน!$K$109:$K$242)</f>
        <v>0</v>
      </c>
      <c r="AP83" s="183">
        <f>IF((AND($W83&gt;=100%,$W83&lt;&gt;"")),เงื่อนไข!$F$8*AH83/$V83,0)</f>
        <v>0</v>
      </c>
      <c r="AQ83" s="185">
        <f>วันทำงาน!AU83</f>
        <v>0</v>
      </c>
      <c r="AR83" s="151"/>
      <c r="AS83" s="151">
        <f>IF(W83="",0,IF($W83&gt;=100%,เงื่อนไข!$P$4,IF($W83&gt;=80%,เงื่อนไข!$O$4,IF($W83&gt;=50%,เงื่อนไข!$N$4,IF($W83&lt;50%,เงื่อนไข!$M$4)))))</f>
        <v>0</v>
      </c>
      <c r="AT83" s="180">
        <f t="shared" si="27"/>
        <v>0</v>
      </c>
      <c r="AU83" s="176">
        <f t="shared" si="28"/>
        <v>0</v>
      </c>
      <c r="AV83" s="176">
        <f>IF(AT83=0,0,AT83/$R83*เงื่อนไข!$B$4)</f>
        <v>0</v>
      </c>
      <c r="AW83" s="182">
        <f t="shared" si="29"/>
        <v>0</v>
      </c>
      <c r="AX83" s="176">
        <f>SUMIF(วันทำงาน!$F$109:$F$242,$B83,วันทำงาน!$L$109:$L$242)</f>
        <v>0</v>
      </c>
      <c r="AY83" s="183">
        <f>IF((AND($W83&gt;=100%,$W83&lt;&gt;"")),เงื่อนไข!$F$8*AQ83/$V83,0)</f>
        <v>0</v>
      </c>
    </row>
    <row r="84" spans="1:51" s="6" customFormat="1" x14ac:dyDescent="0.25">
      <c r="A84" s="125" t="str">
        <f>IF(วันทำงาน!A84&lt;&gt;"",วันทำงาน!A84,"")</f>
        <v/>
      </c>
      <c r="B84" s="125" t="str">
        <f>IF(วันทำงาน!B84&lt;&gt;"",วันทำงาน!B84,"")</f>
        <v/>
      </c>
      <c r="C84" s="125"/>
      <c r="D84" s="125" t="str">
        <f>IF(วันทำงาน!C84&lt;&gt;"",วันทำงาน!C84,"")</f>
        <v/>
      </c>
      <c r="E84" s="126" t="str">
        <f>IF(วันทำงาน!D84&lt;&gt;"",วันทำงาน!D84,"")</f>
        <v/>
      </c>
      <c r="F84" s="91" t="str">
        <f>IF(วันทำงาน!E84&lt;&gt;"",วันทำงาน!E84,"")</f>
        <v/>
      </c>
      <c r="G84" s="125" t="str">
        <f>IF(วันทำงาน!F84&lt;&gt;"",วันทำงาน!F84,"")</f>
        <v/>
      </c>
      <c r="H84" s="137" t="str">
        <f>IF(F84="Salesman",วันทำงาน!G84,"")</f>
        <v/>
      </c>
      <c r="I84" s="142" t="str">
        <f>IF($H84="","",AB84/$R84*(100%-เงื่อนไข!$B$4))</f>
        <v/>
      </c>
      <c r="J84" s="142" t="str">
        <f>IF($H84="","",AK84/$R84*(100%-เงื่อนไข!$B$4))</f>
        <v/>
      </c>
      <c r="K84" s="142" t="str">
        <f>IF($H84="","",AT84/$R84*(100%-เงื่อนไข!$B$4))</f>
        <v/>
      </c>
      <c r="L84" s="142" t="str">
        <f t="shared" si="16"/>
        <v/>
      </c>
      <c r="M84" s="143" t="str">
        <f>IF((OR(วันทำงาน!H84="",$F$1="")),"",IF(F84="Salesman",วันทำงาน!H84,""))</f>
        <v/>
      </c>
      <c r="N84" s="112">
        <f>IF($M84="",0,IF($X84="P",Y84*เงื่อนไข!$C$5,0))</f>
        <v>0</v>
      </c>
      <c r="O84" s="112">
        <f>IF($M84="",0,IF($X84="P",AH84*เงื่อนไข!$C$5,0))</f>
        <v>0</v>
      </c>
      <c r="P84" s="142">
        <f>IF($M84="",0,IF($X84="P",AQ84*เงื่อนไข!$C$5,0))</f>
        <v>0</v>
      </c>
      <c r="Q84" s="142">
        <f t="shared" si="17"/>
        <v>0</v>
      </c>
      <c r="R84" s="125" t="str">
        <f>IF($A84="","",IF(วันทำงาน!J84&lt;&gt;"",วันทำงาน!J84,""))</f>
        <v/>
      </c>
      <c r="S84" s="125" t="str">
        <f>IF($A84="","",IF(วันทำงาน!K84&lt;&gt;"",วันทำงาน!K84,""))</f>
        <v/>
      </c>
      <c r="T84" s="157" t="str">
        <f>IF($A84="","",IF(วันทำงาน!AZ84&lt;&gt;"",วันทำงาน!AZ84,""))</f>
        <v/>
      </c>
      <c r="U84" s="107" t="str">
        <f>IF(A84="","",เงื่อนไข!C$4)</f>
        <v/>
      </c>
      <c r="V84" s="107">
        <f t="shared" si="19"/>
        <v>0</v>
      </c>
      <c r="W84" s="106" t="str">
        <f t="shared" si="20"/>
        <v/>
      </c>
      <c r="X84" s="187" t="str">
        <f t="shared" si="21"/>
        <v/>
      </c>
      <c r="Y84" s="185">
        <f>วันทำงาน!AQ84</f>
        <v>0</v>
      </c>
      <c r="Z84" s="151"/>
      <c r="AA84" s="151">
        <f>IF($W84="",0,IF($W84&gt;=100%,เงื่อนไข!$H$4,IF($W84&gt;=80%,เงื่อนไข!$G$4,IF($W84&gt;=50%,เงื่อนไข!$F$4,IF($W84&lt;50%,เงื่อนไข!$E$4)))))</f>
        <v>0</v>
      </c>
      <c r="AB84" s="180">
        <f t="shared" si="22"/>
        <v>0</v>
      </c>
      <c r="AC84" s="142">
        <f t="shared" si="23"/>
        <v>0</v>
      </c>
      <c r="AD84" s="176">
        <f>IF(AB84=0,0,AB84/$R84*เงื่อนไข!$B$4)</f>
        <v>0</v>
      </c>
      <c r="AE84" s="182">
        <f t="shared" si="24"/>
        <v>0</v>
      </c>
      <c r="AF84" s="176">
        <f>SUMIF(วันทำงาน!$F$109:$F$242,$B84,วันทำงาน!$J$109:$J$242)</f>
        <v>0</v>
      </c>
      <c r="AG84" s="183">
        <f>IF((AND($W84&gt;=100%,$W84&lt;&gt;"")),เงื่อนไข!$F$8*Y84/$V84,0)</f>
        <v>0</v>
      </c>
      <c r="AH84" s="182">
        <f>SUM(วันทำงาน!AR84:AT84,วันทำงาน!AV84:AX84)</f>
        <v>0</v>
      </c>
      <c r="AI84" s="151"/>
      <c r="AJ84" s="151">
        <f>IF($W84="",0,IF($W84&gt;=100%,เงื่อนไข!$L$4,IF($W84&gt;=80%,เงื่อนไข!$K$4,IF($W84&gt;=50%,เงื่อนไข!$J$4,IF($W84&lt;50%,เงื่อนไข!$I$4)))))</f>
        <v>0</v>
      </c>
      <c r="AK84" s="180">
        <f t="shared" si="25"/>
        <v>0</v>
      </c>
      <c r="AL84" s="176">
        <f t="shared" si="26"/>
        <v>0</v>
      </c>
      <c r="AM84" s="176">
        <f>IF(AK84=0,0,AK84/$R84*เงื่อนไข!$B$4)</f>
        <v>0</v>
      </c>
      <c r="AN84" s="182">
        <f t="shared" si="18"/>
        <v>0</v>
      </c>
      <c r="AO84" s="176">
        <f>SUMIF(วันทำงาน!$F$109:$F$242,$B84,วันทำงาน!$K$109:$K$242)</f>
        <v>0</v>
      </c>
      <c r="AP84" s="183">
        <f>IF((AND($W84&gt;=100%,$W84&lt;&gt;"")),เงื่อนไข!$F$8*AH84/$V84,0)</f>
        <v>0</v>
      </c>
      <c r="AQ84" s="185">
        <f>วันทำงาน!AU84</f>
        <v>0</v>
      </c>
      <c r="AR84" s="151"/>
      <c r="AS84" s="151">
        <f>IF(W84="",0,IF($W84&gt;=100%,เงื่อนไข!$P$4,IF($W84&gt;=80%,เงื่อนไข!$O$4,IF($W84&gt;=50%,เงื่อนไข!$N$4,IF($W84&lt;50%,เงื่อนไข!$M$4)))))</f>
        <v>0</v>
      </c>
      <c r="AT84" s="180">
        <f t="shared" si="27"/>
        <v>0</v>
      </c>
      <c r="AU84" s="176">
        <f t="shared" si="28"/>
        <v>0</v>
      </c>
      <c r="AV84" s="176">
        <f>IF(AT84=0,0,AT84/$R84*เงื่อนไข!$B$4)</f>
        <v>0</v>
      </c>
      <c r="AW84" s="182">
        <f t="shared" si="29"/>
        <v>0</v>
      </c>
      <c r="AX84" s="176">
        <f>SUMIF(วันทำงาน!$F$109:$F$242,$B84,วันทำงาน!$L$109:$L$242)</f>
        <v>0</v>
      </c>
      <c r="AY84" s="183">
        <f>IF((AND($W84&gt;=100%,$W84&lt;&gt;"")),เงื่อนไข!$F$8*AQ84/$V84,0)</f>
        <v>0</v>
      </c>
    </row>
    <row r="85" spans="1:51" s="6" customFormat="1" x14ac:dyDescent="0.25">
      <c r="A85" s="125" t="str">
        <f>IF(วันทำงาน!A85&lt;&gt;"",วันทำงาน!A85,"")</f>
        <v/>
      </c>
      <c r="B85" s="125" t="str">
        <f>IF(วันทำงาน!B85&lt;&gt;"",วันทำงาน!B85,"")</f>
        <v/>
      </c>
      <c r="C85" s="125"/>
      <c r="D85" s="125" t="str">
        <f>IF(วันทำงาน!C85&lt;&gt;"",วันทำงาน!C85,"")</f>
        <v/>
      </c>
      <c r="E85" s="126" t="str">
        <f>IF(วันทำงาน!D85&lt;&gt;"",วันทำงาน!D85,"")</f>
        <v/>
      </c>
      <c r="F85" s="91" t="str">
        <f>IF(วันทำงาน!E85&lt;&gt;"",วันทำงาน!E85,"")</f>
        <v/>
      </c>
      <c r="G85" s="125" t="str">
        <f>IF(วันทำงาน!F85&lt;&gt;"",วันทำงาน!F85,"")</f>
        <v/>
      </c>
      <c r="H85" s="137" t="str">
        <f>IF(F85="Salesman",วันทำงาน!G85,"")</f>
        <v/>
      </c>
      <c r="I85" s="142" t="str">
        <f>IF($H85="","",AB85/$R85*(100%-เงื่อนไข!$B$4))</f>
        <v/>
      </c>
      <c r="J85" s="142" t="str">
        <f>IF($H85="","",AK85/$R85*(100%-เงื่อนไข!$B$4))</f>
        <v/>
      </c>
      <c r="K85" s="142" t="str">
        <f>IF($H85="","",AT85/$R85*(100%-เงื่อนไข!$B$4))</f>
        <v/>
      </c>
      <c r="L85" s="142" t="str">
        <f t="shared" si="16"/>
        <v/>
      </c>
      <c r="M85" s="143" t="str">
        <f>IF((OR(วันทำงาน!H85="",$F$1="")),"",IF(F85="Salesman",วันทำงาน!H85,""))</f>
        <v/>
      </c>
      <c r="N85" s="112">
        <f>IF($M85="",0,IF($X85="P",Y85*เงื่อนไข!$C$5,0))</f>
        <v>0</v>
      </c>
      <c r="O85" s="112">
        <f>IF($M85="",0,IF($X85="P",AH85*เงื่อนไข!$C$5,0))</f>
        <v>0</v>
      </c>
      <c r="P85" s="142">
        <f>IF($M85="",0,IF($X85="P",AQ85*เงื่อนไข!$C$5,0))</f>
        <v>0</v>
      </c>
      <c r="Q85" s="142">
        <f t="shared" si="17"/>
        <v>0</v>
      </c>
      <c r="R85" s="125" t="str">
        <f>IF($A85="","",IF(วันทำงาน!J85&lt;&gt;"",วันทำงาน!J85,""))</f>
        <v/>
      </c>
      <c r="S85" s="125" t="str">
        <f>IF($A85="","",IF(วันทำงาน!K85&lt;&gt;"",วันทำงาน!K85,""))</f>
        <v/>
      </c>
      <c r="T85" s="157" t="str">
        <f>IF($A85="","",IF(วันทำงาน!AZ85&lt;&gt;"",วันทำงาน!AZ85,""))</f>
        <v/>
      </c>
      <c r="U85" s="107" t="str">
        <f>IF(A85="","",เงื่อนไข!C$4)</f>
        <v/>
      </c>
      <c r="V85" s="107">
        <f t="shared" si="19"/>
        <v>0</v>
      </c>
      <c r="W85" s="106" t="str">
        <f t="shared" si="20"/>
        <v/>
      </c>
      <c r="X85" s="187" t="str">
        <f t="shared" si="21"/>
        <v/>
      </c>
      <c r="Y85" s="185">
        <f>วันทำงาน!AQ85</f>
        <v>0</v>
      </c>
      <c r="Z85" s="151"/>
      <c r="AA85" s="151">
        <f>IF($W85="",0,IF($W85&gt;=100%,เงื่อนไข!$H$4,IF($W85&gt;=80%,เงื่อนไข!$G$4,IF($W85&gt;=50%,เงื่อนไข!$F$4,IF($W85&lt;50%,เงื่อนไข!$E$4)))))</f>
        <v>0</v>
      </c>
      <c r="AB85" s="180">
        <f t="shared" si="22"/>
        <v>0</v>
      </c>
      <c r="AC85" s="142">
        <f t="shared" si="23"/>
        <v>0</v>
      </c>
      <c r="AD85" s="176">
        <f>IF(AB85=0,0,AB85/$R85*เงื่อนไข!$B$4)</f>
        <v>0</v>
      </c>
      <c r="AE85" s="182">
        <f t="shared" si="24"/>
        <v>0</v>
      </c>
      <c r="AF85" s="176">
        <f>SUMIF(วันทำงาน!$F$109:$F$242,$B85,วันทำงาน!$J$109:$J$242)</f>
        <v>0</v>
      </c>
      <c r="AG85" s="183">
        <f>IF((AND($W85&gt;=100%,$W85&lt;&gt;"")),เงื่อนไข!$F$8*Y85/$V85,0)</f>
        <v>0</v>
      </c>
      <c r="AH85" s="182">
        <f>SUM(วันทำงาน!AR85:AT85,วันทำงาน!AV85:AX85)</f>
        <v>0</v>
      </c>
      <c r="AI85" s="151"/>
      <c r="AJ85" s="151">
        <f>IF($W85="",0,IF($W85&gt;=100%,เงื่อนไข!$L$4,IF($W85&gt;=80%,เงื่อนไข!$K$4,IF($W85&gt;=50%,เงื่อนไข!$J$4,IF($W85&lt;50%,เงื่อนไข!$I$4)))))</f>
        <v>0</v>
      </c>
      <c r="AK85" s="180">
        <f t="shared" si="25"/>
        <v>0</v>
      </c>
      <c r="AL85" s="176">
        <f t="shared" si="26"/>
        <v>0</v>
      </c>
      <c r="AM85" s="176">
        <f>IF(AK85=0,0,AK85/$R85*เงื่อนไข!$B$4)</f>
        <v>0</v>
      </c>
      <c r="AN85" s="182">
        <f t="shared" si="18"/>
        <v>0</v>
      </c>
      <c r="AO85" s="176">
        <f>SUMIF(วันทำงาน!$F$109:$F$242,$B85,วันทำงาน!$K$109:$K$242)</f>
        <v>0</v>
      </c>
      <c r="AP85" s="183">
        <f>IF((AND($W85&gt;=100%,$W85&lt;&gt;"")),เงื่อนไข!$F$8*AH85/$V85,0)</f>
        <v>0</v>
      </c>
      <c r="AQ85" s="185">
        <f>วันทำงาน!AU85</f>
        <v>0</v>
      </c>
      <c r="AR85" s="151"/>
      <c r="AS85" s="151">
        <f>IF(W85="",0,IF($W85&gt;=100%,เงื่อนไข!$P$4,IF($W85&gt;=80%,เงื่อนไข!$O$4,IF($W85&gt;=50%,เงื่อนไข!$N$4,IF($W85&lt;50%,เงื่อนไข!$M$4)))))</f>
        <v>0</v>
      </c>
      <c r="AT85" s="180">
        <f t="shared" si="27"/>
        <v>0</v>
      </c>
      <c r="AU85" s="176">
        <f t="shared" si="28"/>
        <v>0</v>
      </c>
      <c r="AV85" s="176">
        <f>IF(AT85=0,0,AT85/$R85*เงื่อนไข!$B$4)</f>
        <v>0</v>
      </c>
      <c r="AW85" s="182">
        <f t="shared" si="29"/>
        <v>0</v>
      </c>
      <c r="AX85" s="176">
        <f>SUMIF(วันทำงาน!$F$109:$F$242,$B85,วันทำงาน!$L$109:$L$242)</f>
        <v>0</v>
      </c>
      <c r="AY85" s="183">
        <f>IF((AND($W85&gt;=100%,$W85&lt;&gt;"")),เงื่อนไข!$F$8*AQ85/$V85,0)</f>
        <v>0</v>
      </c>
    </row>
    <row r="86" spans="1:51" s="6" customFormat="1" x14ac:dyDescent="0.25">
      <c r="A86" s="125" t="str">
        <f>IF(วันทำงาน!A86&lt;&gt;"",วันทำงาน!A86,"")</f>
        <v/>
      </c>
      <c r="B86" s="125" t="str">
        <f>IF(วันทำงาน!B86&lt;&gt;"",วันทำงาน!B86,"")</f>
        <v/>
      </c>
      <c r="C86" s="125"/>
      <c r="D86" s="125" t="str">
        <f>IF(วันทำงาน!C86&lt;&gt;"",วันทำงาน!C86,"")</f>
        <v/>
      </c>
      <c r="E86" s="126" t="str">
        <f>IF(วันทำงาน!D86&lt;&gt;"",วันทำงาน!D86,"")</f>
        <v/>
      </c>
      <c r="F86" s="91" t="str">
        <f>IF(วันทำงาน!E86&lt;&gt;"",วันทำงาน!E86,"")</f>
        <v/>
      </c>
      <c r="G86" s="125" t="str">
        <f>IF(วันทำงาน!F86&lt;&gt;"",วันทำงาน!F86,"")</f>
        <v/>
      </c>
      <c r="H86" s="137" t="str">
        <f>IF(F86="Salesman",วันทำงาน!G86,"")</f>
        <v/>
      </c>
      <c r="I86" s="142" t="str">
        <f>IF($H86="","",AB86/$R86*(100%-เงื่อนไข!$B$4))</f>
        <v/>
      </c>
      <c r="J86" s="142" t="str">
        <f>IF($H86="","",AK86/$R86*(100%-เงื่อนไข!$B$4))</f>
        <v/>
      </c>
      <c r="K86" s="142" t="str">
        <f>IF($H86="","",AT86/$R86*(100%-เงื่อนไข!$B$4))</f>
        <v/>
      </c>
      <c r="L86" s="142" t="str">
        <f t="shared" si="16"/>
        <v/>
      </c>
      <c r="M86" s="143" t="str">
        <f>IF((OR(วันทำงาน!H86="",$F$1="")),"",IF(F86="Salesman",วันทำงาน!H86,""))</f>
        <v/>
      </c>
      <c r="N86" s="112">
        <f>IF($M86="",0,IF($X86="P",Y86*เงื่อนไข!$C$5,0))</f>
        <v>0</v>
      </c>
      <c r="O86" s="112">
        <f>IF($M86="",0,IF($X86="P",AH86*เงื่อนไข!$C$5,0))</f>
        <v>0</v>
      </c>
      <c r="P86" s="142">
        <f>IF($M86="",0,IF($X86="P",AQ86*เงื่อนไข!$C$5,0))</f>
        <v>0</v>
      </c>
      <c r="Q86" s="142">
        <f t="shared" si="17"/>
        <v>0</v>
      </c>
      <c r="R86" s="125" t="str">
        <f>IF($A86="","",IF(วันทำงาน!J86&lt;&gt;"",วันทำงาน!J86,""))</f>
        <v/>
      </c>
      <c r="S86" s="125" t="str">
        <f>IF($A86="","",IF(วันทำงาน!K86&lt;&gt;"",วันทำงาน!K86,""))</f>
        <v/>
      </c>
      <c r="T86" s="157" t="str">
        <f>IF($A86="","",IF(วันทำงาน!AZ86&lt;&gt;"",วันทำงาน!AZ86,""))</f>
        <v/>
      </c>
      <c r="U86" s="107" t="str">
        <f>IF(A86="","",เงื่อนไข!C$4)</f>
        <v/>
      </c>
      <c r="V86" s="107">
        <f t="shared" si="19"/>
        <v>0</v>
      </c>
      <c r="W86" s="106" t="str">
        <f t="shared" si="20"/>
        <v/>
      </c>
      <c r="X86" s="187" t="str">
        <f t="shared" si="21"/>
        <v/>
      </c>
      <c r="Y86" s="185">
        <f>วันทำงาน!AQ86</f>
        <v>0</v>
      </c>
      <c r="Z86" s="151"/>
      <c r="AA86" s="151">
        <f>IF($W86="",0,IF($W86&gt;=100%,เงื่อนไข!$H$4,IF($W86&gt;=80%,เงื่อนไข!$G$4,IF($W86&gt;=50%,เงื่อนไข!$F$4,IF($W86&lt;50%,เงื่อนไข!$E$4)))))</f>
        <v>0</v>
      </c>
      <c r="AB86" s="180">
        <f t="shared" si="22"/>
        <v>0</v>
      </c>
      <c r="AC86" s="142">
        <f t="shared" si="23"/>
        <v>0</v>
      </c>
      <c r="AD86" s="176">
        <f>IF(AB86=0,0,AB86/$R86*เงื่อนไข!$B$4)</f>
        <v>0</v>
      </c>
      <c r="AE86" s="182">
        <f t="shared" si="24"/>
        <v>0</v>
      </c>
      <c r="AF86" s="176">
        <f>SUMIF(วันทำงาน!$F$109:$F$242,$B86,วันทำงาน!$J$109:$J$242)</f>
        <v>0</v>
      </c>
      <c r="AG86" s="183">
        <f>IF((AND($W86&gt;=100%,$W86&lt;&gt;"")),เงื่อนไข!$F$8*Y86/$V86,0)</f>
        <v>0</v>
      </c>
      <c r="AH86" s="182">
        <f>SUM(วันทำงาน!AR86:AT86,วันทำงาน!AV86:AX86)</f>
        <v>0</v>
      </c>
      <c r="AI86" s="151"/>
      <c r="AJ86" s="151">
        <f>IF($W86="",0,IF($W86&gt;=100%,เงื่อนไข!$L$4,IF($W86&gt;=80%,เงื่อนไข!$K$4,IF($W86&gt;=50%,เงื่อนไข!$J$4,IF($W86&lt;50%,เงื่อนไข!$I$4)))))</f>
        <v>0</v>
      </c>
      <c r="AK86" s="180">
        <f t="shared" si="25"/>
        <v>0</v>
      </c>
      <c r="AL86" s="176">
        <f t="shared" si="26"/>
        <v>0</v>
      </c>
      <c r="AM86" s="176">
        <f>IF(AK86=0,0,AK86/$R86*เงื่อนไข!$B$4)</f>
        <v>0</v>
      </c>
      <c r="AN86" s="182">
        <f t="shared" si="18"/>
        <v>0</v>
      </c>
      <c r="AO86" s="176">
        <f>SUMIF(วันทำงาน!$F$109:$F$242,$B86,วันทำงาน!$K$109:$K$242)</f>
        <v>0</v>
      </c>
      <c r="AP86" s="183">
        <f>IF((AND($W86&gt;=100%,$W86&lt;&gt;"")),เงื่อนไข!$F$8*AH86/$V86,0)</f>
        <v>0</v>
      </c>
      <c r="AQ86" s="185">
        <f>วันทำงาน!AU86</f>
        <v>0</v>
      </c>
      <c r="AR86" s="151"/>
      <c r="AS86" s="151">
        <f>IF(W86="",0,IF($W86&gt;=100%,เงื่อนไข!$P$4,IF($W86&gt;=80%,เงื่อนไข!$O$4,IF($W86&gt;=50%,เงื่อนไข!$N$4,IF($W86&lt;50%,เงื่อนไข!$M$4)))))</f>
        <v>0</v>
      </c>
      <c r="AT86" s="180">
        <f t="shared" si="27"/>
        <v>0</v>
      </c>
      <c r="AU86" s="176">
        <f t="shared" si="28"/>
        <v>0</v>
      </c>
      <c r="AV86" s="176">
        <f>IF(AT86=0,0,AT86/$R86*เงื่อนไข!$B$4)</f>
        <v>0</v>
      </c>
      <c r="AW86" s="182">
        <f t="shared" si="29"/>
        <v>0</v>
      </c>
      <c r="AX86" s="176">
        <f>SUMIF(วันทำงาน!$F$109:$F$242,$B86,วันทำงาน!$L$109:$L$242)</f>
        <v>0</v>
      </c>
      <c r="AY86" s="183">
        <f>IF((AND($W86&gt;=100%,$W86&lt;&gt;"")),เงื่อนไข!$F$8*AQ86/$V86,0)</f>
        <v>0</v>
      </c>
    </row>
    <row r="87" spans="1:51" s="6" customFormat="1" x14ac:dyDescent="0.25">
      <c r="A87" s="125" t="str">
        <f>IF(วันทำงาน!A87&lt;&gt;"",วันทำงาน!A87,"")</f>
        <v/>
      </c>
      <c r="B87" s="125" t="str">
        <f>IF(วันทำงาน!B87&lt;&gt;"",วันทำงาน!B87,"")</f>
        <v/>
      </c>
      <c r="C87" s="125"/>
      <c r="D87" s="125" t="str">
        <f>IF(วันทำงาน!C87&lt;&gt;"",วันทำงาน!C87,"")</f>
        <v/>
      </c>
      <c r="E87" s="126" t="str">
        <f>IF(วันทำงาน!D87&lt;&gt;"",วันทำงาน!D87,"")</f>
        <v/>
      </c>
      <c r="F87" s="91" t="str">
        <f>IF(วันทำงาน!E87&lt;&gt;"",วันทำงาน!E87,"")</f>
        <v/>
      </c>
      <c r="G87" s="125" t="str">
        <f>IF(วันทำงาน!F87&lt;&gt;"",วันทำงาน!F87,"")</f>
        <v/>
      </c>
      <c r="H87" s="137" t="str">
        <f>IF(F87="Salesman",วันทำงาน!G87,"")</f>
        <v/>
      </c>
      <c r="I87" s="142" t="str">
        <f>IF($H87="","",AB87/$R87*(100%-เงื่อนไข!$B$4))</f>
        <v/>
      </c>
      <c r="J87" s="142" t="str">
        <f>IF($H87="","",AK87/$R87*(100%-เงื่อนไข!$B$4))</f>
        <v/>
      </c>
      <c r="K87" s="142" t="str">
        <f>IF($H87="","",AT87/$R87*(100%-เงื่อนไข!$B$4))</f>
        <v/>
      </c>
      <c r="L87" s="142" t="str">
        <f t="shared" si="16"/>
        <v/>
      </c>
      <c r="M87" s="143" t="str">
        <f>IF((OR(วันทำงาน!H87="",$F$1="")),"",IF(F87="Salesman",วันทำงาน!H87,""))</f>
        <v/>
      </c>
      <c r="N87" s="112">
        <f>IF($M87="",0,IF($X87="P",Y87*เงื่อนไข!$C$5,0))</f>
        <v>0</v>
      </c>
      <c r="O87" s="112">
        <f>IF($M87="",0,IF($X87="P",AH87*เงื่อนไข!$C$5,0))</f>
        <v>0</v>
      </c>
      <c r="P87" s="142">
        <f>IF($M87="",0,IF($X87="P",AQ87*เงื่อนไข!$C$5,0))</f>
        <v>0</v>
      </c>
      <c r="Q87" s="142">
        <f t="shared" si="17"/>
        <v>0</v>
      </c>
      <c r="R87" s="125" t="str">
        <f>IF($A87="","",IF(วันทำงาน!J87&lt;&gt;"",วันทำงาน!J87,""))</f>
        <v/>
      </c>
      <c r="S87" s="125" t="str">
        <f>IF($A87="","",IF(วันทำงาน!K87&lt;&gt;"",วันทำงาน!K87,""))</f>
        <v/>
      </c>
      <c r="T87" s="157" t="str">
        <f>IF($A87="","",IF(วันทำงาน!AZ87&lt;&gt;"",วันทำงาน!AZ87,""))</f>
        <v/>
      </c>
      <c r="U87" s="107" t="str">
        <f>IF(A87="","",เงื่อนไข!C$4)</f>
        <v/>
      </c>
      <c r="V87" s="107">
        <f t="shared" si="19"/>
        <v>0</v>
      </c>
      <c r="W87" s="106" t="str">
        <f t="shared" si="20"/>
        <v/>
      </c>
      <c r="X87" s="187" t="str">
        <f t="shared" si="21"/>
        <v/>
      </c>
      <c r="Y87" s="185">
        <f>วันทำงาน!AQ87</f>
        <v>0</v>
      </c>
      <c r="Z87" s="151"/>
      <c r="AA87" s="151">
        <f>IF($W87="",0,IF($W87&gt;=100%,เงื่อนไข!$H$4,IF($W87&gt;=80%,เงื่อนไข!$G$4,IF($W87&gt;=50%,เงื่อนไข!$F$4,IF($W87&lt;50%,เงื่อนไข!$E$4)))))</f>
        <v>0</v>
      </c>
      <c r="AB87" s="180">
        <f t="shared" si="22"/>
        <v>0</v>
      </c>
      <c r="AC87" s="142">
        <f t="shared" si="23"/>
        <v>0</v>
      </c>
      <c r="AD87" s="176">
        <f>IF(AB87=0,0,AB87/$R87*เงื่อนไข!$B$4)</f>
        <v>0</v>
      </c>
      <c r="AE87" s="182">
        <f t="shared" si="24"/>
        <v>0</v>
      </c>
      <c r="AF87" s="176">
        <f>SUMIF(วันทำงาน!$F$109:$F$242,$B87,วันทำงาน!$J$109:$J$242)</f>
        <v>0</v>
      </c>
      <c r="AG87" s="183">
        <f>IF((AND($W87&gt;=100%,$W87&lt;&gt;"")),เงื่อนไข!$F$8*Y87/$V87,0)</f>
        <v>0</v>
      </c>
      <c r="AH87" s="182">
        <f>SUM(วันทำงาน!AR87:AT87,วันทำงาน!AV87:AX87)</f>
        <v>0</v>
      </c>
      <c r="AI87" s="151"/>
      <c r="AJ87" s="151">
        <f>IF($W87="",0,IF($W87&gt;=100%,เงื่อนไข!$L$4,IF($W87&gt;=80%,เงื่อนไข!$K$4,IF($W87&gt;=50%,เงื่อนไข!$J$4,IF($W87&lt;50%,เงื่อนไข!$I$4)))))</f>
        <v>0</v>
      </c>
      <c r="AK87" s="180">
        <f t="shared" si="25"/>
        <v>0</v>
      </c>
      <c r="AL87" s="176">
        <f t="shared" si="26"/>
        <v>0</v>
      </c>
      <c r="AM87" s="176">
        <f>IF(AK87=0,0,AK87/$R87*เงื่อนไข!$B$4)</f>
        <v>0</v>
      </c>
      <c r="AN87" s="182">
        <f t="shared" si="18"/>
        <v>0</v>
      </c>
      <c r="AO87" s="176">
        <f>SUMIF(วันทำงาน!$F$109:$F$242,$B87,วันทำงาน!$K$109:$K$242)</f>
        <v>0</v>
      </c>
      <c r="AP87" s="183">
        <f>IF((AND($W87&gt;=100%,$W87&lt;&gt;"")),เงื่อนไข!$F$8*AH87/$V87,0)</f>
        <v>0</v>
      </c>
      <c r="AQ87" s="185">
        <f>วันทำงาน!AU87</f>
        <v>0</v>
      </c>
      <c r="AR87" s="151"/>
      <c r="AS87" s="151">
        <f>IF(W87="",0,IF($W87&gt;=100%,เงื่อนไข!$P$4,IF($W87&gt;=80%,เงื่อนไข!$O$4,IF($W87&gt;=50%,เงื่อนไข!$N$4,IF($W87&lt;50%,เงื่อนไข!$M$4)))))</f>
        <v>0</v>
      </c>
      <c r="AT87" s="180">
        <f t="shared" si="27"/>
        <v>0</v>
      </c>
      <c r="AU87" s="176">
        <f t="shared" si="28"/>
        <v>0</v>
      </c>
      <c r="AV87" s="176">
        <f>IF(AT87=0,0,AT87/$R87*เงื่อนไข!$B$4)</f>
        <v>0</v>
      </c>
      <c r="AW87" s="182">
        <f t="shared" si="29"/>
        <v>0</v>
      </c>
      <c r="AX87" s="176">
        <f>SUMIF(วันทำงาน!$F$109:$F$242,$B87,วันทำงาน!$L$109:$L$242)</f>
        <v>0</v>
      </c>
      <c r="AY87" s="183">
        <f>IF((AND($W87&gt;=100%,$W87&lt;&gt;"")),เงื่อนไข!$F$8*AQ87/$V87,0)</f>
        <v>0</v>
      </c>
    </row>
    <row r="88" spans="1:51" s="6" customFormat="1" x14ac:dyDescent="0.25">
      <c r="A88" s="125" t="str">
        <f>IF(วันทำงาน!A88&lt;&gt;"",วันทำงาน!A88,"")</f>
        <v/>
      </c>
      <c r="B88" s="125" t="str">
        <f>IF(วันทำงาน!B88&lt;&gt;"",วันทำงาน!B88,"")</f>
        <v/>
      </c>
      <c r="C88" s="125"/>
      <c r="D88" s="125" t="str">
        <f>IF(วันทำงาน!C88&lt;&gt;"",วันทำงาน!C88,"")</f>
        <v/>
      </c>
      <c r="E88" s="126" t="str">
        <f>IF(วันทำงาน!D88&lt;&gt;"",วันทำงาน!D88,"")</f>
        <v/>
      </c>
      <c r="F88" s="91" t="str">
        <f>IF(วันทำงาน!E88&lt;&gt;"",วันทำงาน!E88,"")</f>
        <v/>
      </c>
      <c r="G88" s="125" t="str">
        <f>IF(วันทำงาน!F88&lt;&gt;"",วันทำงาน!F88,"")</f>
        <v/>
      </c>
      <c r="H88" s="137" t="str">
        <f>IF(F88="Salesman",วันทำงาน!G88,"")</f>
        <v/>
      </c>
      <c r="I88" s="142" t="str">
        <f>IF($H88="","",AB88/$R88*(100%-เงื่อนไข!$B$4))</f>
        <v/>
      </c>
      <c r="J88" s="142" t="str">
        <f>IF($H88="","",AK88/$R88*(100%-เงื่อนไข!$B$4))</f>
        <v/>
      </c>
      <c r="K88" s="142" t="str">
        <f>IF($H88="","",AT88/$R88*(100%-เงื่อนไข!$B$4))</f>
        <v/>
      </c>
      <c r="L88" s="142" t="str">
        <f t="shared" si="16"/>
        <v/>
      </c>
      <c r="M88" s="143" t="str">
        <f>IF((OR(วันทำงาน!H88="",$F$1="")),"",IF(F88="Salesman",วันทำงาน!H88,""))</f>
        <v/>
      </c>
      <c r="N88" s="112">
        <f>IF($M88="",0,IF($X88="P",Y88*เงื่อนไข!$C$5,0))</f>
        <v>0</v>
      </c>
      <c r="O88" s="112">
        <f>IF($M88="",0,IF($X88="P",AH88*เงื่อนไข!$C$5,0))</f>
        <v>0</v>
      </c>
      <c r="P88" s="142">
        <f>IF($M88="",0,IF($X88="P",AQ88*เงื่อนไข!$C$5,0))</f>
        <v>0</v>
      </c>
      <c r="Q88" s="142">
        <f t="shared" si="17"/>
        <v>0</v>
      </c>
      <c r="R88" s="125" t="str">
        <f>IF($A88="","",IF(วันทำงาน!J88&lt;&gt;"",วันทำงาน!J88,""))</f>
        <v/>
      </c>
      <c r="S88" s="125" t="str">
        <f>IF($A88="","",IF(วันทำงาน!K88&lt;&gt;"",วันทำงาน!K88,""))</f>
        <v/>
      </c>
      <c r="T88" s="157" t="str">
        <f>IF($A88="","",IF(วันทำงาน!AZ88&lt;&gt;"",วันทำงาน!AZ88,""))</f>
        <v/>
      </c>
      <c r="U88" s="107" t="str">
        <f>IF(A88="","",เงื่อนไข!C$4)</f>
        <v/>
      </c>
      <c r="V88" s="107">
        <f t="shared" si="19"/>
        <v>0</v>
      </c>
      <c r="W88" s="106" t="str">
        <f t="shared" si="20"/>
        <v/>
      </c>
      <c r="X88" s="187" t="str">
        <f t="shared" si="21"/>
        <v/>
      </c>
      <c r="Y88" s="185">
        <f>วันทำงาน!AQ88</f>
        <v>0</v>
      </c>
      <c r="Z88" s="151"/>
      <c r="AA88" s="151">
        <f>IF($W88="",0,IF($W88&gt;=100%,เงื่อนไข!$H$4,IF($W88&gt;=80%,เงื่อนไข!$G$4,IF($W88&gt;=50%,เงื่อนไข!$F$4,IF($W88&lt;50%,เงื่อนไข!$E$4)))))</f>
        <v>0</v>
      </c>
      <c r="AB88" s="180">
        <f t="shared" si="22"/>
        <v>0</v>
      </c>
      <c r="AC88" s="142">
        <f t="shared" si="23"/>
        <v>0</v>
      </c>
      <c r="AD88" s="176">
        <f>IF(AB88=0,0,AB88/$R88*เงื่อนไข!$B$4)</f>
        <v>0</v>
      </c>
      <c r="AE88" s="182">
        <f t="shared" si="24"/>
        <v>0</v>
      </c>
      <c r="AF88" s="176">
        <f>SUMIF(วันทำงาน!$F$109:$F$242,$B88,วันทำงาน!$J$109:$J$242)</f>
        <v>0</v>
      </c>
      <c r="AG88" s="183">
        <f>IF((AND($W88&gt;=100%,$W88&lt;&gt;"")),เงื่อนไข!$F$8*Y88/$V88,0)</f>
        <v>0</v>
      </c>
      <c r="AH88" s="182">
        <f>SUM(วันทำงาน!AR88:AT88,วันทำงาน!AV88:AX88)</f>
        <v>0</v>
      </c>
      <c r="AI88" s="151"/>
      <c r="AJ88" s="151">
        <f>IF($W88="",0,IF($W88&gt;=100%,เงื่อนไข!$L$4,IF($W88&gt;=80%,เงื่อนไข!$K$4,IF($W88&gt;=50%,เงื่อนไข!$J$4,IF($W88&lt;50%,เงื่อนไข!$I$4)))))</f>
        <v>0</v>
      </c>
      <c r="AK88" s="180">
        <f t="shared" si="25"/>
        <v>0</v>
      </c>
      <c r="AL88" s="176">
        <f t="shared" si="26"/>
        <v>0</v>
      </c>
      <c r="AM88" s="176">
        <f>IF(AK88=0,0,AK88/$R88*เงื่อนไข!$B$4)</f>
        <v>0</v>
      </c>
      <c r="AN88" s="182">
        <f t="shared" si="18"/>
        <v>0</v>
      </c>
      <c r="AO88" s="176">
        <f>SUMIF(วันทำงาน!$F$109:$F$242,$B88,วันทำงาน!$K$109:$K$242)</f>
        <v>0</v>
      </c>
      <c r="AP88" s="183">
        <f>IF((AND($W88&gt;=100%,$W88&lt;&gt;"")),เงื่อนไข!$F$8*AH88/$V88,0)</f>
        <v>0</v>
      </c>
      <c r="AQ88" s="185">
        <f>วันทำงาน!AU88</f>
        <v>0</v>
      </c>
      <c r="AR88" s="151"/>
      <c r="AS88" s="151">
        <f>IF(W88="",0,IF($W88&gt;=100%,เงื่อนไข!$P$4,IF($W88&gt;=80%,เงื่อนไข!$O$4,IF($W88&gt;=50%,เงื่อนไข!$N$4,IF($W88&lt;50%,เงื่อนไข!$M$4)))))</f>
        <v>0</v>
      </c>
      <c r="AT88" s="180">
        <f t="shared" si="27"/>
        <v>0</v>
      </c>
      <c r="AU88" s="176">
        <f t="shared" si="28"/>
        <v>0</v>
      </c>
      <c r="AV88" s="176">
        <f>IF(AT88=0,0,AT88/$R88*เงื่อนไข!$B$4)</f>
        <v>0</v>
      </c>
      <c r="AW88" s="182">
        <f t="shared" si="29"/>
        <v>0</v>
      </c>
      <c r="AX88" s="176">
        <f>SUMIF(วันทำงาน!$F$109:$F$242,$B88,วันทำงาน!$L$109:$L$242)</f>
        <v>0</v>
      </c>
      <c r="AY88" s="183">
        <f>IF((AND($W88&gt;=100%,$W88&lt;&gt;"")),เงื่อนไข!$F$8*AQ88/$V88,0)</f>
        <v>0</v>
      </c>
    </row>
    <row r="89" spans="1:51" s="6" customFormat="1" x14ac:dyDescent="0.25">
      <c r="A89" s="125" t="str">
        <f>IF(วันทำงาน!A89&lt;&gt;"",วันทำงาน!A89,"")</f>
        <v/>
      </c>
      <c r="B89" s="125" t="str">
        <f>IF(วันทำงาน!B89&lt;&gt;"",วันทำงาน!B89,"")</f>
        <v/>
      </c>
      <c r="C89" s="125"/>
      <c r="D89" s="125" t="str">
        <f>IF(วันทำงาน!C89&lt;&gt;"",วันทำงาน!C89,"")</f>
        <v/>
      </c>
      <c r="E89" s="126" t="str">
        <f>IF(วันทำงาน!D89&lt;&gt;"",วันทำงาน!D89,"")</f>
        <v/>
      </c>
      <c r="F89" s="91" t="str">
        <f>IF(วันทำงาน!E89&lt;&gt;"",วันทำงาน!E89,"")</f>
        <v/>
      </c>
      <c r="G89" s="125" t="str">
        <f>IF(วันทำงาน!F89&lt;&gt;"",วันทำงาน!F89,"")</f>
        <v/>
      </c>
      <c r="H89" s="137" t="str">
        <f>IF(F89="Salesman",วันทำงาน!G89,"")</f>
        <v/>
      </c>
      <c r="I89" s="142" t="str">
        <f>IF($H89="","",AB89/$R89*(100%-เงื่อนไข!$B$4))</f>
        <v/>
      </c>
      <c r="J89" s="142" t="str">
        <f>IF($H89="","",AK89/$R89*(100%-เงื่อนไข!$B$4))</f>
        <v/>
      </c>
      <c r="K89" s="142" t="str">
        <f>IF($H89="","",AT89/$R89*(100%-เงื่อนไข!$B$4))</f>
        <v/>
      </c>
      <c r="L89" s="142" t="str">
        <f t="shared" si="16"/>
        <v/>
      </c>
      <c r="M89" s="143" t="str">
        <f>IF((OR(วันทำงาน!H89="",$F$1="")),"",IF(F89="Salesman",วันทำงาน!H89,""))</f>
        <v/>
      </c>
      <c r="N89" s="112">
        <f>IF($M89="",0,IF($X89="P",Y89*เงื่อนไข!$C$5,0))</f>
        <v>0</v>
      </c>
      <c r="O89" s="112">
        <f>IF($M89="",0,IF($X89="P",AH89*เงื่อนไข!$C$5,0))</f>
        <v>0</v>
      </c>
      <c r="P89" s="142">
        <f>IF($M89="",0,IF($X89="P",AQ89*เงื่อนไข!$C$5,0))</f>
        <v>0</v>
      </c>
      <c r="Q89" s="142">
        <f t="shared" si="17"/>
        <v>0</v>
      </c>
      <c r="R89" s="125" t="str">
        <f>IF($A89="","",IF(วันทำงาน!J89&lt;&gt;"",วันทำงาน!J89,""))</f>
        <v/>
      </c>
      <c r="S89" s="125" t="str">
        <f>IF($A89="","",IF(วันทำงาน!K89&lt;&gt;"",วันทำงาน!K89,""))</f>
        <v/>
      </c>
      <c r="T89" s="157" t="str">
        <f>IF($A89="","",IF(วันทำงาน!AZ89&lt;&gt;"",วันทำงาน!AZ89,""))</f>
        <v/>
      </c>
      <c r="U89" s="107" t="str">
        <f>IF(A89="","",เงื่อนไข!C$4)</f>
        <v/>
      </c>
      <c r="V89" s="107">
        <f t="shared" si="19"/>
        <v>0</v>
      </c>
      <c r="W89" s="106" t="str">
        <f t="shared" si="20"/>
        <v/>
      </c>
      <c r="X89" s="187" t="str">
        <f t="shared" si="21"/>
        <v/>
      </c>
      <c r="Y89" s="185">
        <f>วันทำงาน!AQ89</f>
        <v>0</v>
      </c>
      <c r="Z89" s="151"/>
      <c r="AA89" s="151">
        <f>IF($W89="",0,IF($W89&gt;=100%,เงื่อนไข!$H$4,IF($W89&gt;=80%,เงื่อนไข!$G$4,IF($W89&gt;=50%,เงื่อนไข!$F$4,IF($W89&lt;50%,เงื่อนไข!$E$4)))))</f>
        <v>0</v>
      </c>
      <c r="AB89" s="180">
        <f t="shared" si="22"/>
        <v>0</v>
      </c>
      <c r="AC89" s="142">
        <f t="shared" si="23"/>
        <v>0</v>
      </c>
      <c r="AD89" s="176">
        <f>IF(AB89=0,0,AB89/$R89*เงื่อนไข!$B$4)</f>
        <v>0</v>
      </c>
      <c r="AE89" s="182">
        <f t="shared" si="24"/>
        <v>0</v>
      </c>
      <c r="AF89" s="176">
        <f>SUMIF(วันทำงาน!$F$109:$F$242,$B89,วันทำงาน!$J$109:$J$242)</f>
        <v>0</v>
      </c>
      <c r="AG89" s="183">
        <f>IF((AND($W89&gt;=100%,$W89&lt;&gt;"")),เงื่อนไข!$F$8*Y89/$V89,0)</f>
        <v>0</v>
      </c>
      <c r="AH89" s="182">
        <f>SUM(วันทำงาน!AR89:AT89,วันทำงาน!AV89:AX89)</f>
        <v>0</v>
      </c>
      <c r="AI89" s="151"/>
      <c r="AJ89" s="151">
        <f>IF($W89="",0,IF($W89&gt;=100%,เงื่อนไข!$L$4,IF($W89&gt;=80%,เงื่อนไข!$K$4,IF($W89&gt;=50%,เงื่อนไข!$J$4,IF($W89&lt;50%,เงื่อนไข!$I$4)))))</f>
        <v>0</v>
      </c>
      <c r="AK89" s="180">
        <f t="shared" si="25"/>
        <v>0</v>
      </c>
      <c r="AL89" s="176">
        <f t="shared" si="26"/>
        <v>0</v>
      </c>
      <c r="AM89" s="176">
        <f>IF(AK89=0,0,AK89/$R89*เงื่อนไข!$B$4)</f>
        <v>0</v>
      </c>
      <c r="AN89" s="182">
        <f t="shared" si="18"/>
        <v>0</v>
      </c>
      <c r="AO89" s="176">
        <f>SUMIF(วันทำงาน!$F$109:$F$242,$B89,วันทำงาน!$K$109:$K$242)</f>
        <v>0</v>
      </c>
      <c r="AP89" s="183">
        <f>IF((AND($W89&gt;=100%,$W89&lt;&gt;"")),เงื่อนไข!$F$8*AH89/$V89,0)</f>
        <v>0</v>
      </c>
      <c r="AQ89" s="185">
        <f>วันทำงาน!AU89</f>
        <v>0</v>
      </c>
      <c r="AR89" s="151"/>
      <c r="AS89" s="151">
        <f>IF(W89="",0,IF($W89&gt;=100%,เงื่อนไข!$P$4,IF($W89&gt;=80%,เงื่อนไข!$O$4,IF($W89&gt;=50%,เงื่อนไข!$N$4,IF($W89&lt;50%,เงื่อนไข!$M$4)))))</f>
        <v>0</v>
      </c>
      <c r="AT89" s="180">
        <f t="shared" si="27"/>
        <v>0</v>
      </c>
      <c r="AU89" s="176">
        <f t="shared" si="28"/>
        <v>0</v>
      </c>
      <c r="AV89" s="176">
        <f>IF(AT89=0,0,AT89/$R89*เงื่อนไข!$B$4)</f>
        <v>0</v>
      </c>
      <c r="AW89" s="182">
        <f t="shared" si="29"/>
        <v>0</v>
      </c>
      <c r="AX89" s="176">
        <f>SUMIF(วันทำงาน!$F$109:$F$242,$B89,วันทำงาน!$L$109:$L$242)</f>
        <v>0</v>
      </c>
      <c r="AY89" s="183">
        <f>IF((AND($W89&gt;=100%,$W89&lt;&gt;"")),เงื่อนไข!$F$8*AQ89/$V89,0)</f>
        <v>0</v>
      </c>
    </row>
    <row r="90" spans="1:51" s="6" customFormat="1" x14ac:dyDescent="0.25">
      <c r="A90" s="125" t="str">
        <f>IF(วันทำงาน!A90&lt;&gt;"",วันทำงาน!A90,"")</f>
        <v/>
      </c>
      <c r="B90" s="125" t="str">
        <f>IF(วันทำงาน!B90&lt;&gt;"",วันทำงาน!B90,"")</f>
        <v/>
      </c>
      <c r="C90" s="125"/>
      <c r="D90" s="125" t="str">
        <f>IF(วันทำงาน!C90&lt;&gt;"",วันทำงาน!C90,"")</f>
        <v/>
      </c>
      <c r="E90" s="126" t="str">
        <f>IF(วันทำงาน!D90&lt;&gt;"",วันทำงาน!D90,"")</f>
        <v/>
      </c>
      <c r="F90" s="91" t="str">
        <f>IF(วันทำงาน!E90&lt;&gt;"",วันทำงาน!E90,"")</f>
        <v/>
      </c>
      <c r="G90" s="125" t="str">
        <f>IF(วันทำงาน!F90&lt;&gt;"",วันทำงาน!F90,"")</f>
        <v/>
      </c>
      <c r="H90" s="137" t="str">
        <f>IF(F90="Salesman",วันทำงาน!G90,"")</f>
        <v/>
      </c>
      <c r="I90" s="142" t="str">
        <f>IF($H90="","",AB90/$R90*(100%-เงื่อนไข!$B$4))</f>
        <v/>
      </c>
      <c r="J90" s="142" t="str">
        <f>IF($H90="","",AK90/$R90*(100%-เงื่อนไข!$B$4))</f>
        <v/>
      </c>
      <c r="K90" s="142" t="str">
        <f>IF($H90="","",AT90/$R90*(100%-เงื่อนไข!$B$4))</f>
        <v/>
      </c>
      <c r="L90" s="142" t="str">
        <f t="shared" si="16"/>
        <v/>
      </c>
      <c r="M90" s="143" t="str">
        <f>IF((OR(วันทำงาน!H90="",$F$1="")),"",IF(F90="Salesman",วันทำงาน!H90,""))</f>
        <v/>
      </c>
      <c r="N90" s="112">
        <f>IF($M90="",0,IF($X90="P",Y90*เงื่อนไข!$C$5,0))</f>
        <v>0</v>
      </c>
      <c r="O90" s="112">
        <f>IF($M90="",0,IF($X90="P",AH90*เงื่อนไข!$C$5,0))</f>
        <v>0</v>
      </c>
      <c r="P90" s="142">
        <f>IF($M90="",0,IF($X90="P",AQ90*เงื่อนไข!$C$5,0))</f>
        <v>0</v>
      </c>
      <c r="Q90" s="142">
        <f t="shared" si="17"/>
        <v>0</v>
      </c>
      <c r="R90" s="125" t="str">
        <f>IF($A90="","",IF(วันทำงาน!J90&lt;&gt;"",วันทำงาน!J90,""))</f>
        <v/>
      </c>
      <c r="S90" s="125" t="str">
        <f>IF($A90="","",IF(วันทำงาน!K90&lt;&gt;"",วันทำงาน!K90,""))</f>
        <v/>
      </c>
      <c r="T90" s="157" t="str">
        <f>IF($A90="","",IF(วันทำงาน!AZ90&lt;&gt;"",วันทำงาน!AZ90,""))</f>
        <v/>
      </c>
      <c r="U90" s="107" t="str">
        <f>IF(A90="","",เงื่อนไข!C$4)</f>
        <v/>
      </c>
      <c r="V90" s="107">
        <f t="shared" si="19"/>
        <v>0</v>
      </c>
      <c r="W90" s="106" t="str">
        <f t="shared" si="20"/>
        <v/>
      </c>
      <c r="X90" s="187" t="str">
        <f t="shared" si="21"/>
        <v/>
      </c>
      <c r="Y90" s="185">
        <f>วันทำงาน!AQ90</f>
        <v>0</v>
      </c>
      <c r="Z90" s="151"/>
      <c r="AA90" s="151">
        <f>IF($W90="",0,IF($W90&gt;=100%,เงื่อนไข!$H$4,IF($W90&gt;=80%,เงื่อนไข!$G$4,IF($W90&gt;=50%,เงื่อนไข!$F$4,IF($W90&lt;50%,เงื่อนไข!$E$4)))))</f>
        <v>0</v>
      </c>
      <c r="AB90" s="180">
        <f t="shared" si="22"/>
        <v>0</v>
      </c>
      <c r="AC90" s="142">
        <f t="shared" si="23"/>
        <v>0</v>
      </c>
      <c r="AD90" s="176">
        <f>IF(AB90=0,0,AB90/$R90*เงื่อนไข!$B$4)</f>
        <v>0</v>
      </c>
      <c r="AE90" s="182">
        <f t="shared" si="24"/>
        <v>0</v>
      </c>
      <c r="AF90" s="176">
        <f>SUMIF(วันทำงาน!$F$109:$F$242,$B90,วันทำงาน!$J$109:$J$242)</f>
        <v>0</v>
      </c>
      <c r="AG90" s="183">
        <f>IF((AND($W90&gt;=100%,$W90&lt;&gt;"")),เงื่อนไข!$F$8*Y90/$V90,0)</f>
        <v>0</v>
      </c>
      <c r="AH90" s="182">
        <f>SUM(วันทำงาน!AR90:AT90,วันทำงาน!AV90:AX90)</f>
        <v>0</v>
      </c>
      <c r="AI90" s="151"/>
      <c r="AJ90" s="151">
        <f>IF($W90="",0,IF($W90&gt;=100%,เงื่อนไข!$L$4,IF($W90&gt;=80%,เงื่อนไข!$K$4,IF($W90&gt;=50%,เงื่อนไข!$J$4,IF($W90&lt;50%,เงื่อนไข!$I$4)))))</f>
        <v>0</v>
      </c>
      <c r="AK90" s="180">
        <f t="shared" si="25"/>
        <v>0</v>
      </c>
      <c r="AL90" s="176">
        <f t="shared" si="26"/>
        <v>0</v>
      </c>
      <c r="AM90" s="176">
        <f>IF(AK90=0,0,AK90/$R90*เงื่อนไข!$B$4)</f>
        <v>0</v>
      </c>
      <c r="AN90" s="182">
        <f t="shared" si="18"/>
        <v>0</v>
      </c>
      <c r="AO90" s="176">
        <f>SUMIF(วันทำงาน!$F$109:$F$242,$B90,วันทำงาน!$K$109:$K$242)</f>
        <v>0</v>
      </c>
      <c r="AP90" s="183">
        <f>IF((AND($W90&gt;=100%,$W90&lt;&gt;"")),เงื่อนไข!$F$8*AH90/$V90,0)</f>
        <v>0</v>
      </c>
      <c r="AQ90" s="185">
        <f>วันทำงาน!AU90</f>
        <v>0</v>
      </c>
      <c r="AR90" s="151"/>
      <c r="AS90" s="151">
        <f>IF(W90="",0,IF($W90&gt;=100%,เงื่อนไข!$P$4,IF($W90&gt;=80%,เงื่อนไข!$O$4,IF($W90&gt;=50%,เงื่อนไข!$N$4,IF($W90&lt;50%,เงื่อนไข!$M$4)))))</f>
        <v>0</v>
      </c>
      <c r="AT90" s="180">
        <f t="shared" si="27"/>
        <v>0</v>
      </c>
      <c r="AU90" s="176">
        <f t="shared" si="28"/>
        <v>0</v>
      </c>
      <c r="AV90" s="176">
        <f>IF(AT90=0,0,AT90/$R90*เงื่อนไข!$B$4)</f>
        <v>0</v>
      </c>
      <c r="AW90" s="182">
        <f t="shared" si="29"/>
        <v>0</v>
      </c>
      <c r="AX90" s="176">
        <f>SUMIF(วันทำงาน!$F$109:$F$242,$B90,วันทำงาน!$L$109:$L$242)</f>
        <v>0</v>
      </c>
      <c r="AY90" s="183">
        <f>IF((AND($W90&gt;=100%,$W90&lt;&gt;"")),เงื่อนไข!$F$8*AQ90/$V90,0)</f>
        <v>0</v>
      </c>
    </row>
    <row r="91" spans="1:51" s="6" customFormat="1" x14ac:dyDescent="0.25">
      <c r="A91" s="125" t="str">
        <f>IF(วันทำงาน!A91&lt;&gt;"",วันทำงาน!A91,"")</f>
        <v/>
      </c>
      <c r="B91" s="125" t="str">
        <f>IF(วันทำงาน!B91&lt;&gt;"",วันทำงาน!B91,"")</f>
        <v/>
      </c>
      <c r="C91" s="125"/>
      <c r="D91" s="125" t="str">
        <f>IF(วันทำงาน!C91&lt;&gt;"",วันทำงาน!C91,"")</f>
        <v/>
      </c>
      <c r="E91" s="126" t="str">
        <f>IF(วันทำงาน!D91&lt;&gt;"",วันทำงาน!D91,"")</f>
        <v/>
      </c>
      <c r="F91" s="91" t="str">
        <f>IF(วันทำงาน!E91&lt;&gt;"",วันทำงาน!E91,"")</f>
        <v/>
      </c>
      <c r="G91" s="125" t="str">
        <f>IF(วันทำงาน!F91&lt;&gt;"",วันทำงาน!F91,"")</f>
        <v/>
      </c>
      <c r="H91" s="137" t="str">
        <f>IF(F91="Salesman",วันทำงาน!G91,"")</f>
        <v/>
      </c>
      <c r="I91" s="142" t="str">
        <f>IF($H91="","",AB91/$R91*(100%-เงื่อนไข!$B$4))</f>
        <v/>
      </c>
      <c r="J91" s="142" t="str">
        <f>IF($H91="","",AK91/$R91*(100%-เงื่อนไข!$B$4))</f>
        <v/>
      </c>
      <c r="K91" s="142" t="str">
        <f>IF($H91="","",AT91/$R91*(100%-เงื่อนไข!$B$4))</f>
        <v/>
      </c>
      <c r="L91" s="142" t="str">
        <f t="shared" si="16"/>
        <v/>
      </c>
      <c r="M91" s="143" t="str">
        <f>IF((OR(วันทำงาน!H91="",$F$1="")),"",IF(F91="Salesman",วันทำงาน!H91,""))</f>
        <v/>
      </c>
      <c r="N91" s="112">
        <f>IF($M91="",0,IF($X91="P",Y91*เงื่อนไข!$C$5,0))</f>
        <v>0</v>
      </c>
      <c r="O91" s="112">
        <f>IF($M91="",0,IF($X91="P",AH91*เงื่อนไข!$C$5,0))</f>
        <v>0</v>
      </c>
      <c r="P91" s="142">
        <f>IF($M91="",0,IF($X91="P",AQ91*เงื่อนไข!$C$5,0))</f>
        <v>0</v>
      </c>
      <c r="Q91" s="142">
        <f t="shared" si="17"/>
        <v>0</v>
      </c>
      <c r="R91" s="125" t="str">
        <f>IF($A91="","",IF(วันทำงาน!J91&lt;&gt;"",วันทำงาน!J91,""))</f>
        <v/>
      </c>
      <c r="S91" s="125" t="str">
        <f>IF($A91="","",IF(วันทำงาน!K91&lt;&gt;"",วันทำงาน!K91,""))</f>
        <v/>
      </c>
      <c r="T91" s="157" t="str">
        <f>IF($A91="","",IF(วันทำงาน!AZ91&lt;&gt;"",วันทำงาน!AZ91,""))</f>
        <v/>
      </c>
      <c r="U91" s="107" t="str">
        <f>IF(A91="","",เงื่อนไข!C$4)</f>
        <v/>
      </c>
      <c r="V91" s="107">
        <f t="shared" si="19"/>
        <v>0</v>
      </c>
      <c r="W91" s="106" t="str">
        <f t="shared" si="20"/>
        <v/>
      </c>
      <c r="X91" s="187" t="str">
        <f t="shared" si="21"/>
        <v/>
      </c>
      <c r="Y91" s="185">
        <f>วันทำงาน!AQ91</f>
        <v>0</v>
      </c>
      <c r="Z91" s="151"/>
      <c r="AA91" s="151">
        <f>IF($W91="",0,IF($W91&gt;=100%,เงื่อนไข!$H$4,IF($W91&gt;=80%,เงื่อนไข!$G$4,IF($W91&gt;=50%,เงื่อนไข!$F$4,IF($W91&lt;50%,เงื่อนไข!$E$4)))))</f>
        <v>0</v>
      </c>
      <c r="AB91" s="180">
        <f t="shared" si="22"/>
        <v>0</v>
      </c>
      <c r="AC91" s="142">
        <f t="shared" si="23"/>
        <v>0</v>
      </c>
      <c r="AD91" s="176">
        <f>IF(AB91=0,0,AB91/$R91*เงื่อนไข!$B$4)</f>
        <v>0</v>
      </c>
      <c r="AE91" s="182">
        <f t="shared" si="24"/>
        <v>0</v>
      </c>
      <c r="AF91" s="176">
        <f>SUMIF(วันทำงาน!$F$109:$F$242,$B91,วันทำงาน!$J$109:$J$242)</f>
        <v>0</v>
      </c>
      <c r="AG91" s="183">
        <f>IF((AND($W91&gt;=100%,$W91&lt;&gt;"")),เงื่อนไข!$F$8*Y91/$V91,0)</f>
        <v>0</v>
      </c>
      <c r="AH91" s="182">
        <f>SUM(วันทำงาน!AR91:AT91,วันทำงาน!AV91:AX91)</f>
        <v>0</v>
      </c>
      <c r="AI91" s="151"/>
      <c r="AJ91" s="151">
        <f>IF($W91="",0,IF($W91&gt;=100%,เงื่อนไข!$L$4,IF($W91&gt;=80%,เงื่อนไข!$K$4,IF($W91&gt;=50%,เงื่อนไข!$J$4,IF($W91&lt;50%,เงื่อนไข!$I$4)))))</f>
        <v>0</v>
      </c>
      <c r="AK91" s="180">
        <f t="shared" si="25"/>
        <v>0</v>
      </c>
      <c r="AL91" s="176">
        <f t="shared" si="26"/>
        <v>0</v>
      </c>
      <c r="AM91" s="176">
        <f>IF(AK91=0,0,AK91/$R91*เงื่อนไข!$B$4)</f>
        <v>0</v>
      </c>
      <c r="AN91" s="182">
        <f t="shared" si="18"/>
        <v>0</v>
      </c>
      <c r="AO91" s="176">
        <f>SUMIF(วันทำงาน!$F$109:$F$242,$B91,วันทำงาน!$K$109:$K$242)</f>
        <v>0</v>
      </c>
      <c r="AP91" s="183">
        <f>IF((AND($W91&gt;=100%,$W91&lt;&gt;"")),เงื่อนไข!$F$8*AH91/$V91,0)</f>
        <v>0</v>
      </c>
      <c r="AQ91" s="185">
        <f>วันทำงาน!AU91</f>
        <v>0</v>
      </c>
      <c r="AR91" s="151"/>
      <c r="AS91" s="151">
        <f>IF(W91="",0,IF($W91&gt;=100%,เงื่อนไข!$P$4,IF($W91&gt;=80%,เงื่อนไข!$O$4,IF($W91&gt;=50%,เงื่อนไข!$N$4,IF($W91&lt;50%,เงื่อนไข!$M$4)))))</f>
        <v>0</v>
      </c>
      <c r="AT91" s="180">
        <f t="shared" si="27"/>
        <v>0</v>
      </c>
      <c r="AU91" s="176">
        <f t="shared" si="28"/>
        <v>0</v>
      </c>
      <c r="AV91" s="176">
        <f>IF(AT91=0,0,AT91/$R91*เงื่อนไข!$B$4)</f>
        <v>0</v>
      </c>
      <c r="AW91" s="182">
        <f t="shared" si="29"/>
        <v>0</v>
      </c>
      <c r="AX91" s="176">
        <f>SUMIF(วันทำงาน!$F$109:$F$242,$B91,วันทำงาน!$L$109:$L$242)</f>
        <v>0</v>
      </c>
      <c r="AY91" s="183">
        <f>IF((AND($W91&gt;=100%,$W91&lt;&gt;"")),เงื่อนไข!$F$8*AQ91/$V91,0)</f>
        <v>0</v>
      </c>
    </row>
    <row r="92" spans="1:51" s="6" customFormat="1" x14ac:dyDescent="0.25">
      <c r="A92" s="125" t="str">
        <f>IF(วันทำงาน!A92&lt;&gt;"",วันทำงาน!A92,"")</f>
        <v/>
      </c>
      <c r="B92" s="125" t="str">
        <f>IF(วันทำงาน!B92&lt;&gt;"",วันทำงาน!B92,"")</f>
        <v/>
      </c>
      <c r="C92" s="125"/>
      <c r="D92" s="125" t="str">
        <f>IF(วันทำงาน!C92&lt;&gt;"",วันทำงาน!C92,"")</f>
        <v/>
      </c>
      <c r="E92" s="126" t="str">
        <f>IF(วันทำงาน!D92&lt;&gt;"",วันทำงาน!D92,"")</f>
        <v/>
      </c>
      <c r="F92" s="91" t="str">
        <f>IF(วันทำงาน!E92&lt;&gt;"",วันทำงาน!E92,"")</f>
        <v/>
      </c>
      <c r="G92" s="125" t="str">
        <f>IF(วันทำงาน!F92&lt;&gt;"",วันทำงาน!F92,"")</f>
        <v/>
      </c>
      <c r="H92" s="137" t="str">
        <f>IF(F92="Salesman",วันทำงาน!G92,"")</f>
        <v/>
      </c>
      <c r="I92" s="142" t="str">
        <f>IF($H92="","",AB92/$R92*(100%-เงื่อนไข!$B$4))</f>
        <v/>
      </c>
      <c r="J92" s="142" t="str">
        <f>IF($H92="","",AK92/$R92*(100%-เงื่อนไข!$B$4))</f>
        <v/>
      </c>
      <c r="K92" s="142" t="str">
        <f>IF($H92="","",AT92/$R92*(100%-เงื่อนไข!$B$4))</f>
        <v/>
      </c>
      <c r="L92" s="142" t="str">
        <f t="shared" si="16"/>
        <v/>
      </c>
      <c r="M92" s="143" t="str">
        <f>IF((OR(วันทำงาน!H92="",$F$1="")),"",IF(F92="Salesman",วันทำงาน!H92,""))</f>
        <v/>
      </c>
      <c r="N92" s="112">
        <f>IF($M92="",0,IF($X92="P",Y92*เงื่อนไข!$C$5,0))</f>
        <v>0</v>
      </c>
      <c r="O92" s="112">
        <f>IF($M92="",0,IF($X92="P",AH92*เงื่อนไข!$C$5,0))</f>
        <v>0</v>
      </c>
      <c r="P92" s="142">
        <f>IF($M92="",0,IF($X92="P",AQ92*เงื่อนไข!$C$5,0))</f>
        <v>0</v>
      </c>
      <c r="Q92" s="142">
        <f t="shared" si="17"/>
        <v>0</v>
      </c>
      <c r="R92" s="125" t="str">
        <f>IF($A92="","",IF(วันทำงาน!J92&lt;&gt;"",วันทำงาน!J92,""))</f>
        <v/>
      </c>
      <c r="S92" s="125" t="str">
        <f>IF($A92="","",IF(วันทำงาน!K92&lt;&gt;"",วันทำงาน!K92,""))</f>
        <v/>
      </c>
      <c r="T92" s="157" t="str">
        <f>IF($A92="","",IF(วันทำงาน!AZ92&lt;&gt;"",วันทำงาน!AZ92,""))</f>
        <v/>
      </c>
      <c r="U92" s="107" t="str">
        <f>IF(A92="","",เงื่อนไข!C$4)</f>
        <v/>
      </c>
      <c r="V92" s="107">
        <f t="shared" si="19"/>
        <v>0</v>
      </c>
      <c r="W92" s="106" t="str">
        <f t="shared" si="20"/>
        <v/>
      </c>
      <c r="X92" s="187" t="str">
        <f t="shared" si="21"/>
        <v/>
      </c>
      <c r="Y92" s="185">
        <f>วันทำงาน!AQ92</f>
        <v>0</v>
      </c>
      <c r="Z92" s="151"/>
      <c r="AA92" s="151">
        <f>IF($W92="",0,IF($W92&gt;=100%,เงื่อนไข!$H$4,IF($W92&gt;=80%,เงื่อนไข!$G$4,IF($W92&gt;=50%,เงื่อนไข!$F$4,IF($W92&lt;50%,เงื่อนไข!$E$4)))))</f>
        <v>0</v>
      </c>
      <c r="AB92" s="180">
        <f t="shared" si="22"/>
        <v>0</v>
      </c>
      <c r="AC92" s="142">
        <f t="shared" si="23"/>
        <v>0</v>
      </c>
      <c r="AD92" s="176">
        <f>IF(AB92=0,0,AB92/$R92*เงื่อนไข!$B$4)</f>
        <v>0</v>
      </c>
      <c r="AE92" s="182">
        <f t="shared" si="24"/>
        <v>0</v>
      </c>
      <c r="AF92" s="176">
        <f>SUMIF(วันทำงาน!$F$109:$F$242,$B92,วันทำงาน!$J$109:$J$242)</f>
        <v>0</v>
      </c>
      <c r="AG92" s="183">
        <f>IF((AND($W92&gt;=100%,$W92&lt;&gt;"")),เงื่อนไข!$F$8*Y92/$V92,0)</f>
        <v>0</v>
      </c>
      <c r="AH92" s="182">
        <f>SUM(วันทำงาน!AR92:AT92,วันทำงาน!AV92:AX92)</f>
        <v>0</v>
      </c>
      <c r="AI92" s="151"/>
      <c r="AJ92" s="151">
        <f>IF($W92="",0,IF($W92&gt;=100%,เงื่อนไข!$L$4,IF($W92&gt;=80%,เงื่อนไข!$K$4,IF($W92&gt;=50%,เงื่อนไข!$J$4,IF($W92&lt;50%,เงื่อนไข!$I$4)))))</f>
        <v>0</v>
      </c>
      <c r="AK92" s="180">
        <f t="shared" si="25"/>
        <v>0</v>
      </c>
      <c r="AL92" s="176">
        <f t="shared" si="26"/>
        <v>0</v>
      </c>
      <c r="AM92" s="176">
        <f>IF(AK92=0,0,AK92/$R92*เงื่อนไข!$B$4)</f>
        <v>0</v>
      </c>
      <c r="AN92" s="182">
        <f t="shared" si="18"/>
        <v>0</v>
      </c>
      <c r="AO92" s="176">
        <f>SUMIF(วันทำงาน!$F$109:$F$242,$B92,วันทำงาน!$K$109:$K$242)</f>
        <v>0</v>
      </c>
      <c r="AP92" s="183">
        <f>IF((AND($W92&gt;=100%,$W92&lt;&gt;"")),เงื่อนไข!$F$8*AH92/$V92,0)</f>
        <v>0</v>
      </c>
      <c r="AQ92" s="185">
        <f>วันทำงาน!AU92</f>
        <v>0</v>
      </c>
      <c r="AR92" s="151"/>
      <c r="AS92" s="151">
        <f>IF(W92="",0,IF($W92&gt;=100%,เงื่อนไข!$P$4,IF($W92&gt;=80%,เงื่อนไข!$O$4,IF($W92&gt;=50%,เงื่อนไข!$N$4,IF($W92&lt;50%,เงื่อนไข!$M$4)))))</f>
        <v>0</v>
      </c>
      <c r="AT92" s="180">
        <f t="shared" si="27"/>
        <v>0</v>
      </c>
      <c r="AU92" s="176">
        <f t="shared" si="28"/>
        <v>0</v>
      </c>
      <c r="AV92" s="176">
        <f>IF(AT92=0,0,AT92/$R92*เงื่อนไข!$B$4)</f>
        <v>0</v>
      </c>
      <c r="AW92" s="182">
        <f t="shared" si="29"/>
        <v>0</v>
      </c>
      <c r="AX92" s="176">
        <f>SUMIF(วันทำงาน!$F$109:$F$242,$B92,วันทำงาน!$L$109:$L$242)</f>
        <v>0</v>
      </c>
      <c r="AY92" s="183">
        <f>IF((AND($W92&gt;=100%,$W92&lt;&gt;"")),เงื่อนไข!$F$8*AQ92/$V92,0)</f>
        <v>0</v>
      </c>
    </row>
    <row r="93" spans="1:51" s="6" customFormat="1" x14ac:dyDescent="0.25">
      <c r="A93" s="125" t="str">
        <f>IF(วันทำงาน!A93&lt;&gt;"",วันทำงาน!A93,"")</f>
        <v/>
      </c>
      <c r="B93" s="125" t="str">
        <f>IF(วันทำงาน!B93&lt;&gt;"",วันทำงาน!B93,"")</f>
        <v/>
      </c>
      <c r="C93" s="125"/>
      <c r="D93" s="125" t="str">
        <f>IF(วันทำงาน!C93&lt;&gt;"",วันทำงาน!C93,"")</f>
        <v/>
      </c>
      <c r="E93" s="126" t="str">
        <f>IF(วันทำงาน!D93&lt;&gt;"",วันทำงาน!D93,"")</f>
        <v/>
      </c>
      <c r="F93" s="91" t="str">
        <f>IF(วันทำงาน!E93&lt;&gt;"",วันทำงาน!E93,"")</f>
        <v/>
      </c>
      <c r="G93" s="125" t="str">
        <f>IF(วันทำงาน!F93&lt;&gt;"",วันทำงาน!F93,"")</f>
        <v/>
      </c>
      <c r="H93" s="137" t="str">
        <f>IF(F93="Salesman",วันทำงาน!G93,"")</f>
        <v/>
      </c>
      <c r="I93" s="142" t="str">
        <f>IF($H93="","",AB93/$R93*(100%-เงื่อนไข!$B$4))</f>
        <v/>
      </c>
      <c r="J93" s="142" t="str">
        <f>IF($H93="","",AK93/$R93*(100%-เงื่อนไข!$B$4))</f>
        <v/>
      </c>
      <c r="K93" s="142" t="str">
        <f>IF($H93="","",AT93/$R93*(100%-เงื่อนไข!$B$4))</f>
        <v/>
      </c>
      <c r="L93" s="142" t="str">
        <f t="shared" si="16"/>
        <v/>
      </c>
      <c r="M93" s="143" t="str">
        <f>IF((OR(วันทำงาน!H93="",$F$1="")),"",IF(F93="Salesman",วันทำงาน!H93,""))</f>
        <v/>
      </c>
      <c r="N93" s="112">
        <f>IF($M93="",0,IF($X93="P",Y93*เงื่อนไข!$C$5,0))</f>
        <v>0</v>
      </c>
      <c r="O93" s="112">
        <f>IF($M93="",0,IF($X93="P",AH93*เงื่อนไข!$C$5,0))</f>
        <v>0</v>
      </c>
      <c r="P93" s="142">
        <f>IF($M93="",0,IF($X93="P",AQ93*เงื่อนไข!$C$5,0))</f>
        <v>0</v>
      </c>
      <c r="Q93" s="142">
        <f t="shared" si="17"/>
        <v>0</v>
      </c>
      <c r="R93" s="125" t="str">
        <f>IF($A93="","",IF(วันทำงาน!J93&lt;&gt;"",วันทำงาน!J93,""))</f>
        <v/>
      </c>
      <c r="S93" s="125" t="str">
        <f>IF($A93="","",IF(วันทำงาน!K93&lt;&gt;"",วันทำงาน!K93,""))</f>
        <v/>
      </c>
      <c r="T93" s="157" t="str">
        <f>IF($A93="","",IF(วันทำงาน!AZ93&lt;&gt;"",วันทำงาน!AZ93,""))</f>
        <v/>
      </c>
      <c r="U93" s="107" t="str">
        <f>IF(A93="","",เงื่อนไข!C$4)</f>
        <v/>
      </c>
      <c r="V93" s="107">
        <f t="shared" si="19"/>
        <v>0</v>
      </c>
      <c r="W93" s="106" t="str">
        <f t="shared" si="20"/>
        <v/>
      </c>
      <c r="X93" s="187" t="str">
        <f t="shared" si="21"/>
        <v/>
      </c>
      <c r="Y93" s="185">
        <f>วันทำงาน!AQ93</f>
        <v>0</v>
      </c>
      <c r="Z93" s="151"/>
      <c r="AA93" s="151">
        <f>IF($W93="",0,IF($W93&gt;=100%,เงื่อนไข!$H$4,IF($W93&gt;=80%,เงื่อนไข!$G$4,IF($W93&gt;=50%,เงื่อนไข!$F$4,IF($W93&lt;50%,เงื่อนไข!$E$4)))))</f>
        <v>0</v>
      </c>
      <c r="AB93" s="180">
        <f t="shared" si="22"/>
        <v>0</v>
      </c>
      <c r="AC93" s="142">
        <f t="shared" si="23"/>
        <v>0</v>
      </c>
      <c r="AD93" s="176">
        <f>IF(AB93=0,0,AB93/$R93*เงื่อนไข!$B$4)</f>
        <v>0</v>
      </c>
      <c r="AE93" s="182">
        <f t="shared" si="24"/>
        <v>0</v>
      </c>
      <c r="AF93" s="176">
        <f>SUMIF(วันทำงาน!$F$109:$F$242,$B93,วันทำงาน!$J$109:$J$242)</f>
        <v>0</v>
      </c>
      <c r="AG93" s="183">
        <f>IF((AND($W93&gt;=100%,$W93&lt;&gt;"")),เงื่อนไข!$F$8*Y93/$V93,0)</f>
        <v>0</v>
      </c>
      <c r="AH93" s="182">
        <f>SUM(วันทำงาน!AR93:AT93,วันทำงาน!AV93:AX93)</f>
        <v>0</v>
      </c>
      <c r="AI93" s="151"/>
      <c r="AJ93" s="151">
        <f>IF($W93="",0,IF($W93&gt;=100%,เงื่อนไข!$L$4,IF($W93&gt;=80%,เงื่อนไข!$K$4,IF($W93&gt;=50%,เงื่อนไข!$J$4,IF($W93&lt;50%,เงื่อนไข!$I$4)))))</f>
        <v>0</v>
      </c>
      <c r="AK93" s="180">
        <f t="shared" si="25"/>
        <v>0</v>
      </c>
      <c r="AL93" s="176">
        <f t="shared" si="26"/>
        <v>0</v>
      </c>
      <c r="AM93" s="176">
        <f>IF(AK93=0,0,AK93/$R93*เงื่อนไข!$B$4)</f>
        <v>0</v>
      </c>
      <c r="AN93" s="182">
        <f t="shared" si="18"/>
        <v>0</v>
      </c>
      <c r="AO93" s="176">
        <f>SUMIF(วันทำงาน!$F$109:$F$242,$B93,วันทำงาน!$K$109:$K$242)</f>
        <v>0</v>
      </c>
      <c r="AP93" s="183">
        <f>IF((AND($W93&gt;=100%,$W93&lt;&gt;"")),เงื่อนไข!$F$8*AH93/$V93,0)</f>
        <v>0</v>
      </c>
      <c r="AQ93" s="185">
        <f>วันทำงาน!AU93</f>
        <v>0</v>
      </c>
      <c r="AR93" s="151"/>
      <c r="AS93" s="151">
        <f>IF(W93="",0,IF($W93&gt;=100%,เงื่อนไข!$P$4,IF($W93&gt;=80%,เงื่อนไข!$O$4,IF($W93&gt;=50%,เงื่อนไข!$N$4,IF($W93&lt;50%,เงื่อนไข!$M$4)))))</f>
        <v>0</v>
      </c>
      <c r="AT93" s="180">
        <f t="shared" si="27"/>
        <v>0</v>
      </c>
      <c r="AU93" s="176">
        <f t="shared" si="28"/>
        <v>0</v>
      </c>
      <c r="AV93" s="176">
        <f>IF(AT93=0,0,AT93/$R93*เงื่อนไข!$B$4)</f>
        <v>0</v>
      </c>
      <c r="AW93" s="182">
        <f t="shared" si="29"/>
        <v>0</v>
      </c>
      <c r="AX93" s="176">
        <f>SUMIF(วันทำงาน!$F$109:$F$242,$B93,วันทำงาน!$L$109:$L$242)</f>
        <v>0</v>
      </c>
      <c r="AY93" s="183">
        <f>IF((AND($W93&gt;=100%,$W93&lt;&gt;"")),เงื่อนไข!$F$8*AQ93/$V93,0)</f>
        <v>0</v>
      </c>
    </row>
    <row r="94" spans="1:51" s="6" customFormat="1" x14ac:dyDescent="0.25">
      <c r="A94" s="125" t="str">
        <f>IF(วันทำงาน!A94&lt;&gt;"",วันทำงาน!A94,"")</f>
        <v/>
      </c>
      <c r="B94" s="125" t="str">
        <f>IF(วันทำงาน!B94&lt;&gt;"",วันทำงาน!B94,"")</f>
        <v/>
      </c>
      <c r="C94" s="125"/>
      <c r="D94" s="125" t="str">
        <f>IF(วันทำงาน!C94&lt;&gt;"",วันทำงาน!C94,"")</f>
        <v/>
      </c>
      <c r="E94" s="126" t="str">
        <f>IF(วันทำงาน!D94&lt;&gt;"",วันทำงาน!D94,"")</f>
        <v/>
      </c>
      <c r="F94" s="91" t="str">
        <f>IF(วันทำงาน!E94&lt;&gt;"",วันทำงาน!E94,"")</f>
        <v/>
      </c>
      <c r="G94" s="125" t="str">
        <f>IF(วันทำงาน!F94&lt;&gt;"",วันทำงาน!F94,"")</f>
        <v/>
      </c>
      <c r="H94" s="137" t="str">
        <f>IF(F94="Salesman",วันทำงาน!G94,"")</f>
        <v/>
      </c>
      <c r="I94" s="142" t="str">
        <f>IF($H94="","",AB94/$R94*(100%-เงื่อนไข!$B$4))</f>
        <v/>
      </c>
      <c r="J94" s="142" t="str">
        <f>IF($H94="","",AK94/$R94*(100%-เงื่อนไข!$B$4))</f>
        <v/>
      </c>
      <c r="K94" s="142" t="str">
        <f>IF($H94="","",AT94/$R94*(100%-เงื่อนไข!$B$4))</f>
        <v/>
      </c>
      <c r="L94" s="142" t="str">
        <f t="shared" si="16"/>
        <v/>
      </c>
      <c r="M94" s="143" t="str">
        <f>IF((OR(วันทำงาน!H94="",$F$1="")),"",IF(F94="Salesman",วันทำงาน!H94,""))</f>
        <v/>
      </c>
      <c r="N94" s="112">
        <f>IF($M94="",0,IF($X94="P",Y94*เงื่อนไข!$C$5,0))</f>
        <v>0</v>
      </c>
      <c r="O94" s="112">
        <f>IF($M94="",0,IF($X94="P",AH94*เงื่อนไข!$C$5,0))</f>
        <v>0</v>
      </c>
      <c r="P94" s="142">
        <f>IF($M94="",0,IF($X94="P",AQ94*เงื่อนไข!$C$5,0))</f>
        <v>0</v>
      </c>
      <c r="Q94" s="142">
        <f t="shared" si="17"/>
        <v>0</v>
      </c>
      <c r="R94" s="125" t="str">
        <f>IF($A94="","",IF(วันทำงาน!J94&lt;&gt;"",วันทำงาน!J94,""))</f>
        <v/>
      </c>
      <c r="S94" s="125" t="str">
        <f>IF($A94="","",IF(วันทำงาน!K94&lt;&gt;"",วันทำงาน!K94,""))</f>
        <v/>
      </c>
      <c r="T94" s="157" t="str">
        <f>IF($A94="","",IF(วันทำงาน!AZ94&lt;&gt;"",วันทำงาน!AZ94,""))</f>
        <v/>
      </c>
      <c r="U94" s="107" t="str">
        <f>IF(A94="","",เงื่อนไข!C$4)</f>
        <v/>
      </c>
      <c r="V94" s="107">
        <f t="shared" si="19"/>
        <v>0</v>
      </c>
      <c r="W94" s="106" t="str">
        <f t="shared" si="20"/>
        <v/>
      </c>
      <c r="X94" s="187" t="str">
        <f t="shared" si="21"/>
        <v/>
      </c>
      <c r="Y94" s="185">
        <f>วันทำงาน!AQ94</f>
        <v>0</v>
      </c>
      <c r="Z94" s="151"/>
      <c r="AA94" s="151">
        <f>IF($W94="",0,IF($W94&gt;=100%,เงื่อนไข!$H$4,IF($W94&gt;=80%,เงื่อนไข!$G$4,IF($W94&gt;=50%,เงื่อนไข!$F$4,IF($W94&lt;50%,เงื่อนไข!$E$4)))))</f>
        <v>0</v>
      </c>
      <c r="AB94" s="180">
        <f t="shared" si="22"/>
        <v>0</v>
      </c>
      <c r="AC94" s="142">
        <f t="shared" si="23"/>
        <v>0</v>
      </c>
      <c r="AD94" s="176">
        <f>IF(AB94=0,0,AB94/$R94*เงื่อนไข!$B$4)</f>
        <v>0</v>
      </c>
      <c r="AE94" s="182">
        <f t="shared" si="24"/>
        <v>0</v>
      </c>
      <c r="AF94" s="176">
        <f>SUMIF(วันทำงาน!$F$109:$F$242,$B94,วันทำงาน!$J$109:$J$242)</f>
        <v>0</v>
      </c>
      <c r="AG94" s="183">
        <f>IF((AND($W94&gt;=100%,$W94&lt;&gt;"")),เงื่อนไข!$F$8*Y94/$V94,0)</f>
        <v>0</v>
      </c>
      <c r="AH94" s="182">
        <f>SUM(วันทำงาน!AR94:AT94,วันทำงาน!AV94:AX94)</f>
        <v>0</v>
      </c>
      <c r="AI94" s="151"/>
      <c r="AJ94" s="151">
        <f>IF($W94="",0,IF($W94&gt;=100%,เงื่อนไข!$L$4,IF($W94&gt;=80%,เงื่อนไข!$K$4,IF($W94&gt;=50%,เงื่อนไข!$J$4,IF($W94&lt;50%,เงื่อนไข!$I$4)))))</f>
        <v>0</v>
      </c>
      <c r="AK94" s="180">
        <f t="shared" si="25"/>
        <v>0</v>
      </c>
      <c r="AL94" s="176">
        <f t="shared" si="26"/>
        <v>0</v>
      </c>
      <c r="AM94" s="176">
        <f>IF(AK94=0,0,AK94/$R94*เงื่อนไข!$B$4)</f>
        <v>0</v>
      </c>
      <c r="AN94" s="182">
        <f t="shared" si="18"/>
        <v>0</v>
      </c>
      <c r="AO94" s="176">
        <f>SUMIF(วันทำงาน!$F$109:$F$242,$B94,วันทำงาน!$K$109:$K$242)</f>
        <v>0</v>
      </c>
      <c r="AP94" s="183">
        <f>IF((AND($W94&gt;=100%,$W94&lt;&gt;"")),เงื่อนไข!$F$8*AH94/$V94,0)</f>
        <v>0</v>
      </c>
      <c r="AQ94" s="185">
        <f>วันทำงาน!AU94</f>
        <v>0</v>
      </c>
      <c r="AR94" s="151"/>
      <c r="AS94" s="151">
        <f>IF(W94="",0,IF($W94&gt;=100%,เงื่อนไข!$P$4,IF($W94&gt;=80%,เงื่อนไข!$O$4,IF($W94&gt;=50%,เงื่อนไข!$N$4,IF($W94&lt;50%,เงื่อนไข!$M$4)))))</f>
        <v>0</v>
      </c>
      <c r="AT94" s="180">
        <f t="shared" si="27"/>
        <v>0</v>
      </c>
      <c r="AU94" s="176">
        <f t="shared" si="28"/>
        <v>0</v>
      </c>
      <c r="AV94" s="176">
        <f>IF(AT94=0,0,AT94/$R94*เงื่อนไข!$B$4)</f>
        <v>0</v>
      </c>
      <c r="AW94" s="182">
        <f t="shared" si="29"/>
        <v>0</v>
      </c>
      <c r="AX94" s="176">
        <f>SUMIF(วันทำงาน!$F$109:$F$242,$B94,วันทำงาน!$L$109:$L$242)</f>
        <v>0</v>
      </c>
      <c r="AY94" s="183">
        <f>IF((AND($W94&gt;=100%,$W94&lt;&gt;"")),เงื่อนไข!$F$8*AQ94/$V94,0)</f>
        <v>0</v>
      </c>
    </row>
    <row r="95" spans="1:51" s="6" customFormat="1" x14ac:dyDescent="0.25">
      <c r="A95" s="125" t="str">
        <f>IF(วันทำงาน!A95&lt;&gt;"",วันทำงาน!A95,"")</f>
        <v/>
      </c>
      <c r="B95" s="125" t="str">
        <f>IF(วันทำงาน!B95&lt;&gt;"",วันทำงาน!B95,"")</f>
        <v/>
      </c>
      <c r="C95" s="125"/>
      <c r="D95" s="125" t="str">
        <f>IF(วันทำงาน!C95&lt;&gt;"",วันทำงาน!C95,"")</f>
        <v/>
      </c>
      <c r="E95" s="126" t="str">
        <f>IF(วันทำงาน!D95&lt;&gt;"",วันทำงาน!D95,"")</f>
        <v/>
      </c>
      <c r="F95" s="91" t="str">
        <f>IF(วันทำงาน!E95&lt;&gt;"",วันทำงาน!E95,"")</f>
        <v/>
      </c>
      <c r="G95" s="125" t="str">
        <f>IF(วันทำงาน!F95&lt;&gt;"",วันทำงาน!F95,"")</f>
        <v/>
      </c>
      <c r="H95" s="137" t="str">
        <f>IF(F95="Salesman",วันทำงาน!G95,"")</f>
        <v/>
      </c>
      <c r="I95" s="142" t="str">
        <f>IF($H95="","",AB95/$R95*(100%-เงื่อนไข!$B$4))</f>
        <v/>
      </c>
      <c r="J95" s="142" t="str">
        <f>IF($H95="","",AK95/$R95*(100%-เงื่อนไข!$B$4))</f>
        <v/>
      </c>
      <c r="K95" s="142" t="str">
        <f>IF($H95="","",AT95/$R95*(100%-เงื่อนไข!$B$4))</f>
        <v/>
      </c>
      <c r="L95" s="142" t="str">
        <f t="shared" si="16"/>
        <v/>
      </c>
      <c r="M95" s="143" t="str">
        <f>IF((OR(วันทำงาน!H95="",$F$1="")),"",IF(F95="Salesman",วันทำงาน!H95,""))</f>
        <v/>
      </c>
      <c r="N95" s="112">
        <f>IF($M95="",0,IF($X95="P",Y95*เงื่อนไข!$C$5,0))</f>
        <v>0</v>
      </c>
      <c r="O95" s="112">
        <f>IF($M95="",0,IF($X95="P",AH95*เงื่อนไข!$C$5,0))</f>
        <v>0</v>
      </c>
      <c r="P95" s="142">
        <f>IF($M95="",0,IF($X95="P",AQ95*เงื่อนไข!$C$5,0))</f>
        <v>0</v>
      </c>
      <c r="Q95" s="142">
        <f t="shared" si="17"/>
        <v>0</v>
      </c>
      <c r="R95" s="125" t="str">
        <f>IF($A95="","",IF(วันทำงาน!J95&lt;&gt;"",วันทำงาน!J95,""))</f>
        <v/>
      </c>
      <c r="S95" s="125" t="str">
        <f>IF($A95="","",IF(วันทำงาน!K95&lt;&gt;"",วันทำงาน!K95,""))</f>
        <v/>
      </c>
      <c r="T95" s="157" t="str">
        <f>IF($A95="","",IF(วันทำงาน!AZ95&lt;&gt;"",วันทำงาน!AZ95,""))</f>
        <v/>
      </c>
      <c r="U95" s="107" t="str">
        <f>IF(A95="","",เงื่อนไข!C$4)</f>
        <v/>
      </c>
      <c r="V95" s="107">
        <f t="shared" si="19"/>
        <v>0</v>
      </c>
      <c r="W95" s="106" t="str">
        <f t="shared" si="20"/>
        <v/>
      </c>
      <c r="X95" s="187" t="str">
        <f t="shared" si="21"/>
        <v/>
      </c>
      <c r="Y95" s="185">
        <f>วันทำงาน!AQ95</f>
        <v>0</v>
      </c>
      <c r="Z95" s="151"/>
      <c r="AA95" s="151">
        <f>IF($W95="",0,IF($W95&gt;=100%,เงื่อนไข!$H$4,IF($W95&gt;=80%,เงื่อนไข!$G$4,IF($W95&gt;=50%,เงื่อนไข!$F$4,IF($W95&lt;50%,เงื่อนไข!$E$4)))))</f>
        <v>0</v>
      </c>
      <c r="AB95" s="180">
        <f t="shared" si="22"/>
        <v>0</v>
      </c>
      <c r="AC95" s="142">
        <f t="shared" si="23"/>
        <v>0</v>
      </c>
      <c r="AD95" s="176">
        <f>IF(AB95=0,0,AB95/$R95*เงื่อนไข!$B$4)</f>
        <v>0</v>
      </c>
      <c r="AE95" s="182">
        <f t="shared" si="24"/>
        <v>0</v>
      </c>
      <c r="AF95" s="176">
        <f>SUMIF(วันทำงาน!$F$109:$F$242,$B95,วันทำงาน!$J$109:$J$242)</f>
        <v>0</v>
      </c>
      <c r="AG95" s="183">
        <f>IF((AND($W95&gt;=100%,$W95&lt;&gt;"")),เงื่อนไข!$F$8*Y95/$V95,0)</f>
        <v>0</v>
      </c>
      <c r="AH95" s="182">
        <f>SUM(วันทำงาน!AR95:AT95,วันทำงาน!AV95:AX95)</f>
        <v>0</v>
      </c>
      <c r="AI95" s="151"/>
      <c r="AJ95" s="151">
        <f>IF($W95="",0,IF($W95&gt;=100%,เงื่อนไข!$L$4,IF($W95&gt;=80%,เงื่อนไข!$K$4,IF($W95&gt;=50%,เงื่อนไข!$J$4,IF($W95&lt;50%,เงื่อนไข!$I$4)))))</f>
        <v>0</v>
      </c>
      <c r="AK95" s="180">
        <f t="shared" si="25"/>
        <v>0</v>
      </c>
      <c r="AL95" s="176">
        <f t="shared" si="26"/>
        <v>0</v>
      </c>
      <c r="AM95" s="176">
        <f>IF(AK95=0,0,AK95/$R95*เงื่อนไข!$B$4)</f>
        <v>0</v>
      </c>
      <c r="AN95" s="182">
        <f t="shared" si="18"/>
        <v>0</v>
      </c>
      <c r="AO95" s="176">
        <f>SUMIF(วันทำงาน!$F$109:$F$242,$B95,วันทำงาน!$K$109:$K$242)</f>
        <v>0</v>
      </c>
      <c r="AP95" s="183">
        <f>IF((AND($W95&gt;=100%,$W95&lt;&gt;"")),เงื่อนไข!$F$8*AH95/$V95,0)</f>
        <v>0</v>
      </c>
      <c r="AQ95" s="185">
        <f>วันทำงาน!AU95</f>
        <v>0</v>
      </c>
      <c r="AR95" s="151"/>
      <c r="AS95" s="151">
        <f>IF(W95="",0,IF($W95&gt;=100%,เงื่อนไข!$P$4,IF($W95&gt;=80%,เงื่อนไข!$O$4,IF($W95&gt;=50%,เงื่อนไข!$N$4,IF($W95&lt;50%,เงื่อนไข!$M$4)))))</f>
        <v>0</v>
      </c>
      <c r="AT95" s="180">
        <f t="shared" si="27"/>
        <v>0</v>
      </c>
      <c r="AU95" s="176">
        <f t="shared" si="28"/>
        <v>0</v>
      </c>
      <c r="AV95" s="176">
        <f>IF(AT95=0,0,AT95/$R95*เงื่อนไข!$B$4)</f>
        <v>0</v>
      </c>
      <c r="AW95" s="182">
        <f t="shared" si="29"/>
        <v>0</v>
      </c>
      <c r="AX95" s="176">
        <f>SUMIF(วันทำงาน!$F$109:$F$242,$B95,วันทำงาน!$L$109:$L$242)</f>
        <v>0</v>
      </c>
      <c r="AY95" s="183">
        <f>IF((AND($W95&gt;=100%,$W95&lt;&gt;"")),เงื่อนไข!$F$8*AQ95/$V95,0)</f>
        <v>0</v>
      </c>
    </row>
    <row r="96" spans="1:51" s="6" customFormat="1" x14ac:dyDescent="0.25">
      <c r="A96" s="125" t="str">
        <f>IF(วันทำงาน!A96&lt;&gt;"",วันทำงาน!A96,"")</f>
        <v/>
      </c>
      <c r="B96" s="125" t="str">
        <f>IF(วันทำงาน!B96&lt;&gt;"",วันทำงาน!B96,"")</f>
        <v/>
      </c>
      <c r="C96" s="125"/>
      <c r="D96" s="125" t="str">
        <f>IF(วันทำงาน!C96&lt;&gt;"",วันทำงาน!C96,"")</f>
        <v/>
      </c>
      <c r="E96" s="126" t="str">
        <f>IF(วันทำงาน!D96&lt;&gt;"",วันทำงาน!D96,"")</f>
        <v/>
      </c>
      <c r="F96" s="91" t="str">
        <f>IF(วันทำงาน!E96&lt;&gt;"",วันทำงาน!E96,"")</f>
        <v/>
      </c>
      <c r="G96" s="125" t="str">
        <f>IF(วันทำงาน!F96&lt;&gt;"",วันทำงาน!F96,"")</f>
        <v/>
      </c>
      <c r="H96" s="137" t="str">
        <f>IF(F96="Salesman",วันทำงาน!G96,"")</f>
        <v/>
      </c>
      <c r="I96" s="142" t="str">
        <f>IF($H96="","",AB96/$R96*(100%-เงื่อนไข!$B$4))</f>
        <v/>
      </c>
      <c r="J96" s="142" t="str">
        <f>IF($H96="","",AK96/$R96*(100%-เงื่อนไข!$B$4))</f>
        <v/>
      </c>
      <c r="K96" s="142" t="str">
        <f>IF($H96="","",AT96/$R96*(100%-เงื่อนไข!$B$4))</f>
        <v/>
      </c>
      <c r="L96" s="142" t="str">
        <f t="shared" si="16"/>
        <v/>
      </c>
      <c r="M96" s="143" t="str">
        <f>IF((OR(วันทำงาน!H96="",$F$1="")),"",IF(F96="Salesman",วันทำงาน!H96,""))</f>
        <v/>
      </c>
      <c r="N96" s="112">
        <f>IF($M96="",0,IF($X96="P",Y96*เงื่อนไข!$C$5,0))</f>
        <v>0</v>
      </c>
      <c r="O96" s="112">
        <f>IF($M96="",0,IF($X96="P",AH96*เงื่อนไข!$C$5,0))</f>
        <v>0</v>
      </c>
      <c r="P96" s="142">
        <f>IF($M96="",0,IF($X96="P",AQ96*เงื่อนไข!$C$5,0))</f>
        <v>0</v>
      </c>
      <c r="Q96" s="142">
        <f t="shared" si="17"/>
        <v>0</v>
      </c>
      <c r="R96" s="125" t="str">
        <f>IF($A96="","",IF(วันทำงาน!J96&lt;&gt;"",วันทำงาน!J96,""))</f>
        <v/>
      </c>
      <c r="S96" s="125" t="str">
        <f>IF($A96="","",IF(วันทำงาน!K96&lt;&gt;"",วันทำงาน!K96,""))</f>
        <v/>
      </c>
      <c r="T96" s="157" t="str">
        <f>IF($A96="","",IF(วันทำงาน!AZ96&lt;&gt;"",วันทำงาน!AZ96,""))</f>
        <v/>
      </c>
      <c r="U96" s="107" t="str">
        <f>IF(A96="","",เงื่อนไข!C$4)</f>
        <v/>
      </c>
      <c r="V96" s="107">
        <f t="shared" si="19"/>
        <v>0</v>
      </c>
      <c r="W96" s="106" t="str">
        <f t="shared" si="20"/>
        <v/>
      </c>
      <c r="X96" s="187" t="str">
        <f t="shared" si="21"/>
        <v/>
      </c>
      <c r="Y96" s="185">
        <f>วันทำงาน!AQ96</f>
        <v>0</v>
      </c>
      <c r="Z96" s="151"/>
      <c r="AA96" s="151">
        <f>IF($W96="",0,IF($W96&gt;=100%,เงื่อนไข!$H$4,IF($W96&gt;=80%,เงื่อนไข!$G$4,IF($W96&gt;=50%,เงื่อนไข!$F$4,IF($W96&lt;50%,เงื่อนไข!$E$4)))))</f>
        <v>0</v>
      </c>
      <c r="AB96" s="180">
        <f t="shared" si="22"/>
        <v>0</v>
      </c>
      <c r="AC96" s="142">
        <f t="shared" si="23"/>
        <v>0</v>
      </c>
      <c r="AD96" s="176">
        <f>IF(AB96=0,0,AB96/$R96*เงื่อนไข!$B$4)</f>
        <v>0</v>
      </c>
      <c r="AE96" s="182">
        <f t="shared" si="24"/>
        <v>0</v>
      </c>
      <c r="AF96" s="176">
        <f>SUMIF(วันทำงาน!$F$109:$F$242,$B96,วันทำงาน!$J$109:$J$242)</f>
        <v>0</v>
      </c>
      <c r="AG96" s="183">
        <f>IF((AND($W96&gt;=100%,$W96&lt;&gt;"")),เงื่อนไข!$F$8*Y96/$V96,0)</f>
        <v>0</v>
      </c>
      <c r="AH96" s="182">
        <f>SUM(วันทำงาน!AR96:AT96,วันทำงาน!AV96:AX96)</f>
        <v>0</v>
      </c>
      <c r="AI96" s="151"/>
      <c r="AJ96" s="151">
        <f>IF($W96="",0,IF($W96&gt;=100%,เงื่อนไข!$L$4,IF($W96&gt;=80%,เงื่อนไข!$K$4,IF($W96&gt;=50%,เงื่อนไข!$J$4,IF($W96&lt;50%,เงื่อนไข!$I$4)))))</f>
        <v>0</v>
      </c>
      <c r="AK96" s="180">
        <f t="shared" si="25"/>
        <v>0</v>
      </c>
      <c r="AL96" s="176">
        <f t="shared" si="26"/>
        <v>0</v>
      </c>
      <c r="AM96" s="176">
        <f>IF(AK96=0,0,AK96/$R96*เงื่อนไข!$B$4)</f>
        <v>0</v>
      </c>
      <c r="AN96" s="182">
        <f t="shared" si="18"/>
        <v>0</v>
      </c>
      <c r="AO96" s="176">
        <f>SUMIF(วันทำงาน!$F$109:$F$242,$B96,วันทำงาน!$K$109:$K$242)</f>
        <v>0</v>
      </c>
      <c r="AP96" s="183">
        <f>IF((AND($W96&gt;=100%,$W96&lt;&gt;"")),เงื่อนไข!$F$8*AH96/$V96,0)</f>
        <v>0</v>
      </c>
      <c r="AQ96" s="185">
        <f>วันทำงาน!AU96</f>
        <v>0</v>
      </c>
      <c r="AR96" s="151"/>
      <c r="AS96" s="151">
        <f>IF(W96="",0,IF($W96&gt;=100%,เงื่อนไข!$P$4,IF($W96&gt;=80%,เงื่อนไข!$O$4,IF($W96&gt;=50%,เงื่อนไข!$N$4,IF($W96&lt;50%,เงื่อนไข!$M$4)))))</f>
        <v>0</v>
      </c>
      <c r="AT96" s="180">
        <f t="shared" si="27"/>
        <v>0</v>
      </c>
      <c r="AU96" s="176">
        <f t="shared" si="28"/>
        <v>0</v>
      </c>
      <c r="AV96" s="176">
        <f>IF(AT96=0,0,AT96/$R96*เงื่อนไข!$B$4)</f>
        <v>0</v>
      </c>
      <c r="AW96" s="182">
        <f t="shared" si="29"/>
        <v>0</v>
      </c>
      <c r="AX96" s="176">
        <f>SUMIF(วันทำงาน!$F$109:$F$242,$B96,วันทำงาน!$L$109:$L$242)</f>
        <v>0</v>
      </c>
      <c r="AY96" s="183">
        <f>IF((AND($W96&gt;=100%,$W96&lt;&gt;"")),เงื่อนไข!$F$8*AQ96/$V96,0)</f>
        <v>0</v>
      </c>
    </row>
    <row r="97" spans="1:51" s="6" customFormat="1" x14ac:dyDescent="0.25">
      <c r="A97" s="125" t="str">
        <f>IF(วันทำงาน!A97&lt;&gt;"",วันทำงาน!A97,"")</f>
        <v/>
      </c>
      <c r="B97" s="125" t="str">
        <f>IF(วันทำงาน!B97&lt;&gt;"",วันทำงาน!B97,"")</f>
        <v/>
      </c>
      <c r="C97" s="125"/>
      <c r="D97" s="125" t="str">
        <f>IF(วันทำงาน!C97&lt;&gt;"",วันทำงาน!C97,"")</f>
        <v/>
      </c>
      <c r="E97" s="126" t="str">
        <f>IF(วันทำงาน!D97&lt;&gt;"",วันทำงาน!D97,"")</f>
        <v/>
      </c>
      <c r="F97" s="91" t="str">
        <f>IF(วันทำงาน!E97&lt;&gt;"",วันทำงาน!E97,"")</f>
        <v/>
      </c>
      <c r="G97" s="125" t="str">
        <f>IF(วันทำงาน!F97&lt;&gt;"",วันทำงาน!F97,"")</f>
        <v/>
      </c>
      <c r="H97" s="137" t="str">
        <f>IF(F97="Salesman",วันทำงาน!G97,"")</f>
        <v/>
      </c>
      <c r="I97" s="142" t="str">
        <f>IF($H97="","",AB97/$R97*(100%-เงื่อนไข!$B$4))</f>
        <v/>
      </c>
      <c r="J97" s="142" t="str">
        <f>IF($H97="","",AK97/$R97*(100%-เงื่อนไข!$B$4))</f>
        <v/>
      </c>
      <c r="K97" s="142" t="str">
        <f>IF($H97="","",AT97/$R97*(100%-เงื่อนไข!$B$4))</f>
        <v/>
      </c>
      <c r="L97" s="142" t="str">
        <f t="shared" si="16"/>
        <v/>
      </c>
      <c r="M97" s="143" t="str">
        <f>IF((OR(วันทำงาน!H97="",$F$1="")),"",IF(F97="Salesman",วันทำงาน!H97,""))</f>
        <v/>
      </c>
      <c r="N97" s="112">
        <f>IF($M97="",0,IF($X97="P",Y97*เงื่อนไข!$C$5,0))</f>
        <v>0</v>
      </c>
      <c r="O97" s="112">
        <f>IF($M97="",0,IF($X97="P",AH97*เงื่อนไข!$C$5,0))</f>
        <v>0</v>
      </c>
      <c r="P97" s="142">
        <f>IF($M97="",0,IF($X97="P",AQ97*เงื่อนไข!$C$5,0))</f>
        <v>0</v>
      </c>
      <c r="Q97" s="142">
        <f t="shared" si="17"/>
        <v>0</v>
      </c>
      <c r="R97" s="125" t="str">
        <f>IF($A97="","",IF(วันทำงาน!J97&lt;&gt;"",วันทำงาน!J97,""))</f>
        <v/>
      </c>
      <c r="S97" s="125" t="str">
        <f>IF($A97="","",IF(วันทำงาน!K97&lt;&gt;"",วันทำงาน!K97,""))</f>
        <v/>
      </c>
      <c r="T97" s="157" t="str">
        <f>IF($A97="","",IF(วันทำงาน!AZ97&lt;&gt;"",วันทำงาน!AZ97,""))</f>
        <v/>
      </c>
      <c r="U97" s="107" t="str">
        <f>IF(A97="","",เงื่อนไข!C$4)</f>
        <v/>
      </c>
      <c r="V97" s="107">
        <f t="shared" si="19"/>
        <v>0</v>
      </c>
      <c r="W97" s="106" t="str">
        <f t="shared" si="20"/>
        <v/>
      </c>
      <c r="X97" s="187" t="str">
        <f t="shared" si="21"/>
        <v/>
      </c>
      <c r="Y97" s="185">
        <f>วันทำงาน!AQ97</f>
        <v>0</v>
      </c>
      <c r="Z97" s="151"/>
      <c r="AA97" s="151">
        <f>IF($W97="",0,IF($W97&gt;=100%,เงื่อนไข!$H$4,IF($W97&gt;=80%,เงื่อนไข!$G$4,IF($W97&gt;=50%,เงื่อนไข!$F$4,IF($W97&lt;50%,เงื่อนไข!$E$4)))))</f>
        <v>0</v>
      </c>
      <c r="AB97" s="180">
        <f t="shared" si="22"/>
        <v>0</v>
      </c>
      <c r="AC97" s="142">
        <f t="shared" si="23"/>
        <v>0</v>
      </c>
      <c r="AD97" s="176">
        <f>IF(AB97=0,0,AB97/$R97*เงื่อนไข!$B$4)</f>
        <v>0</v>
      </c>
      <c r="AE97" s="182">
        <f t="shared" si="24"/>
        <v>0</v>
      </c>
      <c r="AF97" s="176">
        <f>SUMIF(วันทำงาน!$F$109:$F$242,$B97,วันทำงาน!$J$109:$J$242)</f>
        <v>0</v>
      </c>
      <c r="AG97" s="183">
        <f>IF((AND($W97&gt;=100%,$W97&lt;&gt;"")),เงื่อนไข!$F$8*Y97/$V97,0)</f>
        <v>0</v>
      </c>
      <c r="AH97" s="182">
        <f>SUM(วันทำงาน!AR97:AT97,วันทำงาน!AV97:AX97)</f>
        <v>0</v>
      </c>
      <c r="AI97" s="151"/>
      <c r="AJ97" s="151">
        <f>IF($W97="",0,IF($W97&gt;=100%,เงื่อนไข!$L$4,IF($W97&gt;=80%,เงื่อนไข!$K$4,IF($W97&gt;=50%,เงื่อนไข!$J$4,IF($W97&lt;50%,เงื่อนไข!$I$4)))))</f>
        <v>0</v>
      </c>
      <c r="AK97" s="180">
        <f t="shared" si="25"/>
        <v>0</v>
      </c>
      <c r="AL97" s="176">
        <f t="shared" si="26"/>
        <v>0</v>
      </c>
      <c r="AM97" s="176">
        <f>IF(AK97=0,0,AK97/$R97*เงื่อนไข!$B$4)</f>
        <v>0</v>
      </c>
      <c r="AN97" s="182">
        <f t="shared" si="18"/>
        <v>0</v>
      </c>
      <c r="AO97" s="176">
        <f>SUMIF(วันทำงาน!$F$109:$F$242,$B97,วันทำงาน!$K$109:$K$242)</f>
        <v>0</v>
      </c>
      <c r="AP97" s="183">
        <f>IF((AND($W97&gt;=100%,$W97&lt;&gt;"")),เงื่อนไข!$F$8*AH97/$V97,0)</f>
        <v>0</v>
      </c>
      <c r="AQ97" s="185">
        <f>วันทำงาน!AU97</f>
        <v>0</v>
      </c>
      <c r="AR97" s="151"/>
      <c r="AS97" s="151">
        <f>IF(W97="",0,IF($W97&gt;=100%,เงื่อนไข!$P$4,IF($W97&gt;=80%,เงื่อนไข!$O$4,IF($W97&gt;=50%,เงื่อนไข!$N$4,IF($W97&lt;50%,เงื่อนไข!$M$4)))))</f>
        <v>0</v>
      </c>
      <c r="AT97" s="180">
        <f t="shared" si="27"/>
        <v>0</v>
      </c>
      <c r="AU97" s="176">
        <f t="shared" si="28"/>
        <v>0</v>
      </c>
      <c r="AV97" s="176">
        <f>IF(AT97=0,0,AT97/$R97*เงื่อนไข!$B$4)</f>
        <v>0</v>
      </c>
      <c r="AW97" s="182">
        <f t="shared" si="29"/>
        <v>0</v>
      </c>
      <c r="AX97" s="176">
        <f>SUMIF(วันทำงาน!$F$109:$F$242,$B97,วันทำงาน!$L$109:$L$242)</f>
        <v>0</v>
      </c>
      <c r="AY97" s="183">
        <f>IF((AND($W97&gt;=100%,$W97&lt;&gt;"")),เงื่อนไข!$F$8*AQ97/$V97,0)</f>
        <v>0</v>
      </c>
    </row>
    <row r="98" spans="1:51" s="6" customFormat="1" x14ac:dyDescent="0.25">
      <c r="A98" s="125" t="str">
        <f>IF(วันทำงาน!A98&lt;&gt;"",วันทำงาน!A98,"")</f>
        <v/>
      </c>
      <c r="B98" s="125" t="str">
        <f>IF(วันทำงาน!B98&lt;&gt;"",วันทำงาน!B98,"")</f>
        <v/>
      </c>
      <c r="C98" s="125"/>
      <c r="D98" s="125" t="str">
        <f>IF(วันทำงาน!C98&lt;&gt;"",วันทำงาน!C98,"")</f>
        <v/>
      </c>
      <c r="E98" s="126" t="str">
        <f>IF(วันทำงาน!D98&lt;&gt;"",วันทำงาน!D98,"")</f>
        <v/>
      </c>
      <c r="F98" s="91" t="str">
        <f>IF(วันทำงาน!E98&lt;&gt;"",วันทำงาน!E98,"")</f>
        <v/>
      </c>
      <c r="G98" s="125" t="str">
        <f>IF(วันทำงาน!F98&lt;&gt;"",วันทำงาน!F98,"")</f>
        <v/>
      </c>
      <c r="H98" s="137" t="str">
        <f>IF(F98="Salesman",วันทำงาน!G98,"")</f>
        <v/>
      </c>
      <c r="I98" s="142" t="str">
        <f>IF($H98="","",AB98/$R98*(100%-เงื่อนไข!$B$4))</f>
        <v/>
      </c>
      <c r="J98" s="142" t="str">
        <f>IF($H98="","",AK98/$R98*(100%-เงื่อนไข!$B$4))</f>
        <v/>
      </c>
      <c r="K98" s="142" t="str">
        <f>IF($H98="","",AT98/$R98*(100%-เงื่อนไข!$B$4))</f>
        <v/>
      </c>
      <c r="L98" s="142" t="str">
        <f t="shared" si="16"/>
        <v/>
      </c>
      <c r="M98" s="143" t="str">
        <f>IF((OR(วันทำงาน!H98="",$F$1="")),"",IF(F98="Salesman",วันทำงาน!H98,""))</f>
        <v/>
      </c>
      <c r="N98" s="112">
        <f>IF($M98="",0,IF($X98="P",Y98*เงื่อนไข!$C$5,0))</f>
        <v>0</v>
      </c>
      <c r="O98" s="112">
        <f>IF($M98="",0,IF($X98="P",AH98*เงื่อนไข!$C$5,0))</f>
        <v>0</v>
      </c>
      <c r="P98" s="142">
        <f>IF($M98="",0,IF($X98="P",AQ98*เงื่อนไข!$C$5,0))</f>
        <v>0</v>
      </c>
      <c r="Q98" s="142">
        <f t="shared" si="17"/>
        <v>0</v>
      </c>
      <c r="R98" s="125" t="str">
        <f>IF($A98="","",IF(วันทำงาน!J98&lt;&gt;"",วันทำงาน!J98,""))</f>
        <v/>
      </c>
      <c r="S98" s="125" t="str">
        <f>IF($A98="","",IF(วันทำงาน!K98&lt;&gt;"",วันทำงาน!K98,""))</f>
        <v/>
      </c>
      <c r="T98" s="157" t="str">
        <f>IF($A98="","",IF(วันทำงาน!AZ98&lt;&gt;"",วันทำงาน!AZ98,""))</f>
        <v/>
      </c>
      <c r="U98" s="107" t="str">
        <f>IF(A98="","",เงื่อนไข!C$4)</f>
        <v/>
      </c>
      <c r="V98" s="107">
        <f t="shared" si="19"/>
        <v>0</v>
      </c>
      <c r="W98" s="106" t="str">
        <f t="shared" si="20"/>
        <v/>
      </c>
      <c r="X98" s="187" t="str">
        <f t="shared" si="21"/>
        <v/>
      </c>
      <c r="Y98" s="185">
        <f>วันทำงาน!AQ98</f>
        <v>0</v>
      </c>
      <c r="Z98" s="151"/>
      <c r="AA98" s="151">
        <f>IF($W98="",0,IF($W98&gt;=100%,เงื่อนไข!$H$4,IF($W98&gt;=80%,เงื่อนไข!$G$4,IF($W98&gt;=50%,เงื่อนไข!$F$4,IF($W98&lt;50%,เงื่อนไข!$E$4)))))</f>
        <v>0</v>
      </c>
      <c r="AB98" s="180">
        <f t="shared" si="22"/>
        <v>0</v>
      </c>
      <c r="AC98" s="142">
        <f t="shared" si="23"/>
        <v>0</v>
      </c>
      <c r="AD98" s="176">
        <f>IF(AB98=0,0,AB98/$R98*เงื่อนไข!$B$4)</f>
        <v>0</v>
      </c>
      <c r="AE98" s="182">
        <f t="shared" si="24"/>
        <v>0</v>
      </c>
      <c r="AF98" s="176">
        <f>SUMIF(วันทำงาน!$F$109:$F$242,$B98,วันทำงาน!$J$109:$J$242)</f>
        <v>0</v>
      </c>
      <c r="AG98" s="183">
        <f>IF((AND($W98&gt;=100%,$W98&lt;&gt;"")),เงื่อนไข!$F$8*Y98/$V98,0)</f>
        <v>0</v>
      </c>
      <c r="AH98" s="182">
        <f>SUM(วันทำงาน!AR98:AT98,วันทำงาน!AV98:AX98)</f>
        <v>0</v>
      </c>
      <c r="AI98" s="151"/>
      <c r="AJ98" s="151">
        <f>IF($W98="",0,IF($W98&gt;=100%,เงื่อนไข!$L$4,IF($W98&gt;=80%,เงื่อนไข!$K$4,IF($W98&gt;=50%,เงื่อนไข!$J$4,IF($W98&lt;50%,เงื่อนไข!$I$4)))))</f>
        <v>0</v>
      </c>
      <c r="AK98" s="180">
        <f t="shared" si="25"/>
        <v>0</v>
      </c>
      <c r="AL98" s="176">
        <f t="shared" si="26"/>
        <v>0</v>
      </c>
      <c r="AM98" s="176">
        <f>IF(AK98=0,0,AK98/$R98*เงื่อนไข!$B$4)</f>
        <v>0</v>
      </c>
      <c r="AN98" s="182">
        <f t="shared" si="18"/>
        <v>0</v>
      </c>
      <c r="AO98" s="176">
        <f>SUMIF(วันทำงาน!$F$109:$F$242,$B98,วันทำงาน!$K$109:$K$242)</f>
        <v>0</v>
      </c>
      <c r="AP98" s="183">
        <f>IF((AND($W98&gt;=100%,$W98&lt;&gt;"")),เงื่อนไข!$F$8*AH98/$V98,0)</f>
        <v>0</v>
      </c>
      <c r="AQ98" s="185">
        <f>วันทำงาน!AU98</f>
        <v>0</v>
      </c>
      <c r="AR98" s="151"/>
      <c r="AS98" s="151">
        <f>IF(W98="",0,IF($W98&gt;=100%,เงื่อนไข!$P$4,IF($W98&gt;=80%,เงื่อนไข!$O$4,IF($W98&gt;=50%,เงื่อนไข!$N$4,IF($W98&lt;50%,เงื่อนไข!$M$4)))))</f>
        <v>0</v>
      </c>
      <c r="AT98" s="180">
        <f t="shared" si="27"/>
        <v>0</v>
      </c>
      <c r="AU98" s="176">
        <f t="shared" si="28"/>
        <v>0</v>
      </c>
      <c r="AV98" s="176">
        <f>IF(AT98=0,0,AT98/$R98*เงื่อนไข!$B$4)</f>
        <v>0</v>
      </c>
      <c r="AW98" s="182">
        <f t="shared" si="29"/>
        <v>0</v>
      </c>
      <c r="AX98" s="176">
        <f>SUMIF(วันทำงาน!$F$109:$F$242,$B98,วันทำงาน!$L$109:$L$242)</f>
        <v>0</v>
      </c>
      <c r="AY98" s="183">
        <f>IF((AND($W98&gt;=100%,$W98&lt;&gt;"")),เงื่อนไข!$F$8*AQ98/$V98,0)</f>
        <v>0</v>
      </c>
    </row>
    <row r="99" spans="1:51" s="6" customFormat="1" x14ac:dyDescent="0.25">
      <c r="A99" s="125" t="str">
        <f>IF(วันทำงาน!A99&lt;&gt;"",วันทำงาน!A99,"")</f>
        <v/>
      </c>
      <c r="B99" s="125" t="str">
        <f>IF(วันทำงาน!B99&lt;&gt;"",วันทำงาน!B99,"")</f>
        <v/>
      </c>
      <c r="C99" s="125"/>
      <c r="D99" s="125" t="str">
        <f>IF(วันทำงาน!C99&lt;&gt;"",วันทำงาน!C99,"")</f>
        <v/>
      </c>
      <c r="E99" s="126" t="str">
        <f>IF(วันทำงาน!D99&lt;&gt;"",วันทำงาน!D99,"")</f>
        <v/>
      </c>
      <c r="F99" s="91" t="str">
        <f>IF(วันทำงาน!E99&lt;&gt;"",วันทำงาน!E99,"")</f>
        <v/>
      </c>
      <c r="G99" s="125" t="str">
        <f>IF(วันทำงาน!F99&lt;&gt;"",วันทำงาน!F99,"")</f>
        <v/>
      </c>
      <c r="H99" s="137" t="str">
        <f>IF(F99="Salesman",วันทำงาน!G99,"")</f>
        <v/>
      </c>
      <c r="I99" s="142" t="str">
        <f>IF($H99="","",AB99/$R99*(100%-เงื่อนไข!$B$4))</f>
        <v/>
      </c>
      <c r="J99" s="142" t="str">
        <f>IF($H99="","",AK99/$R99*(100%-เงื่อนไข!$B$4))</f>
        <v/>
      </c>
      <c r="K99" s="142" t="str">
        <f>IF($H99="","",AT99/$R99*(100%-เงื่อนไข!$B$4))</f>
        <v/>
      </c>
      <c r="L99" s="142" t="str">
        <f t="shared" si="16"/>
        <v/>
      </c>
      <c r="M99" s="143" t="str">
        <f>IF((OR(วันทำงาน!H99="",$F$1="")),"",IF(F99="Salesman",วันทำงาน!H99,""))</f>
        <v/>
      </c>
      <c r="N99" s="112">
        <f>IF($M99="",0,IF($X99="P",Y99*เงื่อนไข!$C$5,0))</f>
        <v>0</v>
      </c>
      <c r="O99" s="112">
        <f>IF($M99="",0,IF($X99="P",AH99*เงื่อนไข!$C$5,0))</f>
        <v>0</v>
      </c>
      <c r="P99" s="142">
        <f>IF($M99="",0,IF($X99="P",AQ99*เงื่อนไข!$C$5,0))</f>
        <v>0</v>
      </c>
      <c r="Q99" s="142">
        <f t="shared" si="17"/>
        <v>0</v>
      </c>
      <c r="R99" s="125" t="str">
        <f>IF($A99="","",IF(วันทำงาน!J99&lt;&gt;"",วันทำงาน!J99,""))</f>
        <v/>
      </c>
      <c r="S99" s="125" t="str">
        <f>IF($A99="","",IF(วันทำงาน!K99&lt;&gt;"",วันทำงาน!K99,""))</f>
        <v/>
      </c>
      <c r="T99" s="157" t="str">
        <f>IF($A99="","",IF(วันทำงาน!AZ99&lt;&gt;"",วันทำงาน!AZ99,""))</f>
        <v/>
      </c>
      <c r="U99" s="107" t="str">
        <f>IF(A99="","",เงื่อนไข!C$4)</f>
        <v/>
      </c>
      <c r="V99" s="107">
        <f t="shared" si="19"/>
        <v>0</v>
      </c>
      <c r="W99" s="106" t="str">
        <f t="shared" si="20"/>
        <v/>
      </c>
      <c r="X99" s="187" t="str">
        <f t="shared" si="21"/>
        <v/>
      </c>
      <c r="Y99" s="185">
        <f>วันทำงาน!AQ99</f>
        <v>0</v>
      </c>
      <c r="Z99" s="151"/>
      <c r="AA99" s="151">
        <f>IF($W99="",0,IF($W99&gt;=100%,เงื่อนไข!$H$4,IF($W99&gt;=80%,เงื่อนไข!$G$4,IF($W99&gt;=50%,เงื่อนไข!$F$4,IF($W99&lt;50%,เงื่อนไข!$E$4)))))</f>
        <v>0</v>
      </c>
      <c r="AB99" s="180">
        <f t="shared" si="22"/>
        <v>0</v>
      </c>
      <c r="AC99" s="142">
        <f t="shared" si="23"/>
        <v>0</v>
      </c>
      <c r="AD99" s="176">
        <f>IF(AB99=0,0,AB99/$R99*เงื่อนไข!$B$4)</f>
        <v>0</v>
      </c>
      <c r="AE99" s="182">
        <f t="shared" si="24"/>
        <v>0</v>
      </c>
      <c r="AF99" s="176">
        <f>SUMIF(วันทำงาน!$F$109:$F$242,$B99,วันทำงาน!$J$109:$J$242)</f>
        <v>0</v>
      </c>
      <c r="AG99" s="183">
        <f>IF((AND($W99&gt;=100%,$W99&lt;&gt;"")),เงื่อนไข!$F$8*Y99/$V99,0)</f>
        <v>0</v>
      </c>
      <c r="AH99" s="182">
        <f>SUM(วันทำงาน!AR99:AT99,วันทำงาน!AV99:AX99)</f>
        <v>0</v>
      </c>
      <c r="AI99" s="151"/>
      <c r="AJ99" s="151">
        <f>IF($W99="",0,IF($W99&gt;=100%,เงื่อนไข!$L$4,IF($W99&gt;=80%,เงื่อนไข!$K$4,IF($W99&gt;=50%,เงื่อนไข!$J$4,IF($W99&lt;50%,เงื่อนไข!$I$4)))))</f>
        <v>0</v>
      </c>
      <c r="AK99" s="180">
        <f t="shared" si="25"/>
        <v>0</v>
      </c>
      <c r="AL99" s="176">
        <f t="shared" si="26"/>
        <v>0</v>
      </c>
      <c r="AM99" s="176">
        <f>IF(AK99=0,0,AK99/$R99*เงื่อนไข!$B$4)</f>
        <v>0</v>
      </c>
      <c r="AN99" s="182">
        <f t="shared" si="18"/>
        <v>0</v>
      </c>
      <c r="AO99" s="176">
        <f>SUMIF(วันทำงาน!$F$109:$F$242,$B99,วันทำงาน!$K$109:$K$242)</f>
        <v>0</v>
      </c>
      <c r="AP99" s="183">
        <f>IF((AND($W99&gt;=100%,$W99&lt;&gt;"")),เงื่อนไข!$F$8*AH99/$V99,0)</f>
        <v>0</v>
      </c>
      <c r="AQ99" s="185">
        <f>วันทำงาน!AU99</f>
        <v>0</v>
      </c>
      <c r="AR99" s="151"/>
      <c r="AS99" s="151">
        <f>IF(W99="",0,IF($W99&gt;=100%,เงื่อนไข!$P$4,IF($W99&gt;=80%,เงื่อนไข!$O$4,IF($W99&gt;=50%,เงื่อนไข!$N$4,IF($W99&lt;50%,เงื่อนไข!$M$4)))))</f>
        <v>0</v>
      </c>
      <c r="AT99" s="180">
        <f t="shared" si="27"/>
        <v>0</v>
      </c>
      <c r="AU99" s="176">
        <f t="shared" si="28"/>
        <v>0</v>
      </c>
      <c r="AV99" s="176">
        <f>IF(AT99=0,0,AT99/$R99*เงื่อนไข!$B$4)</f>
        <v>0</v>
      </c>
      <c r="AW99" s="182">
        <f t="shared" si="29"/>
        <v>0</v>
      </c>
      <c r="AX99" s="176">
        <f>SUMIF(วันทำงาน!$F$109:$F$242,$B99,วันทำงาน!$L$109:$L$242)</f>
        <v>0</v>
      </c>
      <c r="AY99" s="183">
        <f>IF((AND($W99&gt;=100%,$W99&lt;&gt;"")),เงื่อนไข!$F$8*AQ99/$V99,0)</f>
        <v>0</v>
      </c>
    </row>
    <row r="100" spans="1:51" s="6" customFormat="1" x14ac:dyDescent="0.25">
      <c r="A100" s="125" t="str">
        <f>IF(วันทำงาน!A100&lt;&gt;"",วันทำงาน!A100,"")</f>
        <v/>
      </c>
      <c r="B100" s="125" t="str">
        <f>IF(วันทำงาน!B100&lt;&gt;"",วันทำงาน!B100,"")</f>
        <v/>
      </c>
      <c r="C100" s="125"/>
      <c r="D100" s="125" t="str">
        <f>IF(วันทำงาน!C100&lt;&gt;"",วันทำงาน!C100,"")</f>
        <v/>
      </c>
      <c r="E100" s="126" t="str">
        <f>IF(วันทำงาน!D100&lt;&gt;"",วันทำงาน!D100,"")</f>
        <v/>
      </c>
      <c r="F100" s="91" t="str">
        <f>IF(วันทำงาน!E100&lt;&gt;"",วันทำงาน!E100,"")</f>
        <v/>
      </c>
      <c r="G100" s="125" t="str">
        <f>IF(วันทำงาน!F100&lt;&gt;"",วันทำงาน!F100,"")</f>
        <v/>
      </c>
      <c r="H100" s="137" t="str">
        <f>IF(F100="Salesman",วันทำงาน!G100,"")</f>
        <v/>
      </c>
      <c r="I100" s="142" t="str">
        <f>IF($H100="","",AB100/$R100*(100%-เงื่อนไข!$B$4))</f>
        <v/>
      </c>
      <c r="J100" s="142" t="str">
        <f>IF($H100="","",AK100/$R100*(100%-เงื่อนไข!$B$4))</f>
        <v/>
      </c>
      <c r="K100" s="142" t="str">
        <f>IF($H100="","",AT100/$R100*(100%-เงื่อนไข!$B$4))</f>
        <v/>
      </c>
      <c r="L100" s="142" t="str">
        <f t="shared" si="16"/>
        <v/>
      </c>
      <c r="M100" s="143" t="str">
        <f>IF((OR(วันทำงาน!H100="",$F$1="")),"",IF(F100="Salesman",วันทำงาน!H100,""))</f>
        <v/>
      </c>
      <c r="N100" s="112">
        <f>IF($M100="",0,IF($X100="P",Y100*เงื่อนไข!$C$5,0))</f>
        <v>0</v>
      </c>
      <c r="O100" s="112">
        <f>IF($M100="",0,IF($X100="P",AH100*เงื่อนไข!$C$5,0))</f>
        <v>0</v>
      </c>
      <c r="P100" s="142">
        <f>IF($M100="",0,IF($X100="P",AQ100*เงื่อนไข!$C$5,0))</f>
        <v>0</v>
      </c>
      <c r="Q100" s="142">
        <f t="shared" si="17"/>
        <v>0</v>
      </c>
      <c r="R100" s="125" t="str">
        <f>IF($A100="","",IF(วันทำงาน!J100&lt;&gt;"",วันทำงาน!J100,""))</f>
        <v/>
      </c>
      <c r="S100" s="125" t="str">
        <f>IF($A100="","",IF(วันทำงาน!K100&lt;&gt;"",วันทำงาน!K100,""))</f>
        <v/>
      </c>
      <c r="T100" s="157" t="str">
        <f>IF($A100="","",IF(วันทำงาน!AZ100&lt;&gt;"",วันทำงาน!AZ100,""))</f>
        <v/>
      </c>
      <c r="U100" s="107" t="str">
        <f>IF(A100="","",เงื่อนไข!C$4)</f>
        <v/>
      </c>
      <c r="V100" s="107">
        <f t="shared" si="19"/>
        <v>0</v>
      </c>
      <c r="W100" s="106" t="str">
        <f t="shared" si="20"/>
        <v/>
      </c>
      <c r="X100" s="187" t="str">
        <f t="shared" si="21"/>
        <v/>
      </c>
      <c r="Y100" s="185">
        <f>วันทำงาน!AQ100</f>
        <v>0</v>
      </c>
      <c r="Z100" s="151"/>
      <c r="AA100" s="151">
        <f>IF($W100="",0,IF($W100&gt;=100%,เงื่อนไข!$H$4,IF($W100&gt;=80%,เงื่อนไข!$G$4,IF($W100&gt;=50%,เงื่อนไข!$F$4,IF($W100&lt;50%,เงื่อนไข!$E$4)))))</f>
        <v>0</v>
      </c>
      <c r="AB100" s="180">
        <f t="shared" si="22"/>
        <v>0</v>
      </c>
      <c r="AC100" s="142">
        <f t="shared" si="23"/>
        <v>0</v>
      </c>
      <c r="AD100" s="176">
        <f>IF(AB100=0,0,AB100/$R100*เงื่อนไข!$B$4)</f>
        <v>0</v>
      </c>
      <c r="AE100" s="182">
        <f t="shared" si="24"/>
        <v>0</v>
      </c>
      <c r="AF100" s="176">
        <f>SUMIF(วันทำงาน!$F$109:$F$242,$B100,วันทำงาน!$J$109:$J$242)</f>
        <v>0</v>
      </c>
      <c r="AG100" s="183">
        <f>IF((AND($W100&gt;=100%,$W100&lt;&gt;"")),เงื่อนไข!$F$8*Y100/$V100,0)</f>
        <v>0</v>
      </c>
      <c r="AH100" s="182">
        <f>SUM(วันทำงาน!AR100:AT100,วันทำงาน!AV100:AX100)</f>
        <v>0</v>
      </c>
      <c r="AI100" s="151"/>
      <c r="AJ100" s="151">
        <f>IF($W100="",0,IF($W100&gt;=100%,เงื่อนไข!$L$4,IF($W100&gt;=80%,เงื่อนไข!$K$4,IF($W100&gt;=50%,เงื่อนไข!$J$4,IF($W100&lt;50%,เงื่อนไข!$I$4)))))</f>
        <v>0</v>
      </c>
      <c r="AK100" s="180">
        <f t="shared" si="25"/>
        <v>0</v>
      </c>
      <c r="AL100" s="176">
        <f t="shared" si="26"/>
        <v>0</v>
      </c>
      <c r="AM100" s="176">
        <f>IF(AK100=0,0,AK100/$R100*เงื่อนไข!$B$4)</f>
        <v>0</v>
      </c>
      <c r="AN100" s="182">
        <f t="shared" si="18"/>
        <v>0</v>
      </c>
      <c r="AO100" s="176">
        <f>SUMIF(วันทำงาน!$F$109:$F$242,$B100,วันทำงาน!$K$109:$K$242)</f>
        <v>0</v>
      </c>
      <c r="AP100" s="183">
        <f>IF((AND($W100&gt;=100%,$W100&lt;&gt;"")),เงื่อนไข!$F$8*AH100/$V100,0)</f>
        <v>0</v>
      </c>
      <c r="AQ100" s="185">
        <f>วันทำงาน!AU100</f>
        <v>0</v>
      </c>
      <c r="AR100" s="151"/>
      <c r="AS100" s="151">
        <f>IF(W100="",0,IF($W100&gt;=100%,เงื่อนไข!$P$4,IF($W100&gt;=80%,เงื่อนไข!$O$4,IF($W100&gt;=50%,เงื่อนไข!$N$4,IF($W100&lt;50%,เงื่อนไข!$M$4)))))</f>
        <v>0</v>
      </c>
      <c r="AT100" s="180">
        <f t="shared" si="27"/>
        <v>0</v>
      </c>
      <c r="AU100" s="176">
        <f t="shared" si="28"/>
        <v>0</v>
      </c>
      <c r="AV100" s="176">
        <f>IF(AT100=0,0,AT100/$R100*เงื่อนไข!$B$4)</f>
        <v>0</v>
      </c>
      <c r="AW100" s="182">
        <f t="shared" si="29"/>
        <v>0</v>
      </c>
      <c r="AX100" s="176">
        <f>SUMIF(วันทำงาน!$F$109:$F$242,$B100,วันทำงาน!$L$109:$L$242)</f>
        <v>0</v>
      </c>
      <c r="AY100" s="183">
        <f>IF((AND($W100&gt;=100%,$W100&lt;&gt;"")),เงื่อนไข!$F$8*AQ100/$V100,0)</f>
        <v>0</v>
      </c>
    </row>
    <row r="101" spans="1:51" s="6" customFormat="1" x14ac:dyDescent="0.25">
      <c r="A101" s="125" t="str">
        <f>IF(วันทำงาน!A101&lt;&gt;"",วันทำงาน!A101,"")</f>
        <v/>
      </c>
      <c r="B101" s="125" t="str">
        <f>IF(วันทำงาน!B101&lt;&gt;"",วันทำงาน!B101,"")</f>
        <v/>
      </c>
      <c r="C101" s="125"/>
      <c r="D101" s="125" t="str">
        <f>IF(วันทำงาน!C101&lt;&gt;"",วันทำงาน!C101,"")</f>
        <v/>
      </c>
      <c r="E101" s="126" t="str">
        <f>IF(วันทำงาน!D101&lt;&gt;"",วันทำงาน!D101,"")</f>
        <v/>
      </c>
      <c r="F101" s="91" t="str">
        <f>IF(วันทำงาน!E101&lt;&gt;"",วันทำงาน!E101,"")</f>
        <v/>
      </c>
      <c r="G101" s="125" t="str">
        <f>IF(วันทำงาน!F101&lt;&gt;"",วันทำงาน!F101,"")</f>
        <v/>
      </c>
      <c r="H101" s="137" t="str">
        <f>IF(F101="Salesman",วันทำงาน!G101,"")</f>
        <v/>
      </c>
      <c r="I101" s="142" t="str">
        <f>IF($H101="","",AB101/$R101*(100%-เงื่อนไข!$B$4))</f>
        <v/>
      </c>
      <c r="J101" s="142" t="str">
        <f>IF($H101="","",AK101/$R101*(100%-เงื่อนไข!$B$4))</f>
        <v/>
      </c>
      <c r="K101" s="142" t="str">
        <f>IF($H101="","",AT101/$R101*(100%-เงื่อนไข!$B$4))</f>
        <v/>
      </c>
      <c r="L101" s="142" t="str">
        <f t="shared" si="16"/>
        <v/>
      </c>
      <c r="M101" s="143" t="str">
        <f>IF((OR(วันทำงาน!H101="",$F$1="")),"",IF(F101="Salesman",วันทำงาน!H101,""))</f>
        <v/>
      </c>
      <c r="N101" s="112">
        <f>IF($M101="",0,IF($X101="P",Y101*เงื่อนไข!$C$5,0))</f>
        <v>0</v>
      </c>
      <c r="O101" s="112">
        <f>IF($M101="",0,IF($X101="P",AH101*เงื่อนไข!$C$5,0))</f>
        <v>0</v>
      </c>
      <c r="P101" s="142">
        <f>IF($M101="",0,IF($X101="P",AQ101*เงื่อนไข!$C$5,0))</f>
        <v>0</v>
      </c>
      <c r="Q101" s="142">
        <f t="shared" si="17"/>
        <v>0</v>
      </c>
      <c r="R101" s="125" t="str">
        <f>IF($A101="","",IF(วันทำงาน!J101&lt;&gt;"",วันทำงาน!J101,""))</f>
        <v/>
      </c>
      <c r="S101" s="125" t="str">
        <f>IF($A101="","",IF(วันทำงาน!K101&lt;&gt;"",วันทำงาน!K101,""))</f>
        <v/>
      </c>
      <c r="T101" s="157" t="str">
        <f>IF($A101="","",IF(วันทำงาน!AZ101&lt;&gt;"",วันทำงาน!AZ101,""))</f>
        <v/>
      </c>
      <c r="U101" s="107" t="str">
        <f>IF(A101="","",เงื่อนไข!C$4)</f>
        <v/>
      </c>
      <c r="V101" s="107">
        <f t="shared" si="19"/>
        <v>0</v>
      </c>
      <c r="W101" s="106" t="str">
        <f t="shared" si="20"/>
        <v/>
      </c>
      <c r="X101" s="187" t="str">
        <f t="shared" si="21"/>
        <v/>
      </c>
      <c r="Y101" s="185">
        <f>วันทำงาน!AQ101</f>
        <v>0</v>
      </c>
      <c r="Z101" s="151"/>
      <c r="AA101" s="151">
        <f>IF($W101="",0,IF($W101&gt;=100%,เงื่อนไข!$H$4,IF($W101&gt;=80%,เงื่อนไข!$G$4,IF($W101&gt;=50%,เงื่อนไข!$F$4,IF($W101&lt;50%,เงื่อนไข!$E$4)))))</f>
        <v>0</v>
      </c>
      <c r="AB101" s="180">
        <f t="shared" si="22"/>
        <v>0</v>
      </c>
      <c r="AC101" s="142">
        <f t="shared" si="23"/>
        <v>0</v>
      </c>
      <c r="AD101" s="176">
        <f>IF(AB101=0,0,AB101/$R101*เงื่อนไข!$B$4)</f>
        <v>0</v>
      </c>
      <c r="AE101" s="182">
        <f t="shared" si="24"/>
        <v>0</v>
      </c>
      <c r="AF101" s="176">
        <f>SUMIF(วันทำงาน!$F$109:$F$242,$B101,วันทำงาน!$J$109:$J$242)</f>
        <v>0</v>
      </c>
      <c r="AG101" s="183">
        <f>IF((AND($W101&gt;=100%,$W101&lt;&gt;"")),เงื่อนไข!$F$8*Y101/$V101,0)</f>
        <v>0</v>
      </c>
      <c r="AH101" s="182">
        <f>SUM(วันทำงาน!AR101:AT101,วันทำงาน!AV101:AX101)</f>
        <v>0</v>
      </c>
      <c r="AI101" s="151"/>
      <c r="AJ101" s="151">
        <f>IF($W101="",0,IF($W101&gt;=100%,เงื่อนไข!$L$4,IF($W101&gt;=80%,เงื่อนไข!$K$4,IF($W101&gt;=50%,เงื่อนไข!$J$4,IF($W101&lt;50%,เงื่อนไข!$I$4)))))</f>
        <v>0</v>
      </c>
      <c r="AK101" s="180">
        <f t="shared" si="25"/>
        <v>0</v>
      </c>
      <c r="AL101" s="176">
        <f t="shared" si="26"/>
        <v>0</v>
      </c>
      <c r="AM101" s="176">
        <f>IF(AK101=0,0,AK101/$R101*เงื่อนไข!$B$4)</f>
        <v>0</v>
      </c>
      <c r="AN101" s="182">
        <f t="shared" si="18"/>
        <v>0</v>
      </c>
      <c r="AO101" s="176">
        <f>SUMIF(วันทำงาน!$F$109:$F$242,$B101,วันทำงาน!$K$109:$K$242)</f>
        <v>0</v>
      </c>
      <c r="AP101" s="183">
        <f>IF((AND($W101&gt;=100%,$W101&lt;&gt;"")),เงื่อนไข!$F$8*AH101/$V101,0)</f>
        <v>0</v>
      </c>
      <c r="AQ101" s="185">
        <f>วันทำงาน!AU101</f>
        <v>0</v>
      </c>
      <c r="AR101" s="151"/>
      <c r="AS101" s="151">
        <f>IF(W101="",0,IF($W101&gt;=100%,เงื่อนไข!$P$4,IF($W101&gt;=80%,เงื่อนไข!$O$4,IF($W101&gt;=50%,เงื่อนไข!$N$4,IF($W101&lt;50%,เงื่อนไข!$M$4)))))</f>
        <v>0</v>
      </c>
      <c r="AT101" s="180">
        <f t="shared" si="27"/>
        <v>0</v>
      </c>
      <c r="AU101" s="176">
        <f t="shared" si="28"/>
        <v>0</v>
      </c>
      <c r="AV101" s="176">
        <f>IF(AT101=0,0,AT101/$R101*เงื่อนไข!$B$4)</f>
        <v>0</v>
      </c>
      <c r="AW101" s="182">
        <f t="shared" si="29"/>
        <v>0</v>
      </c>
      <c r="AX101" s="176">
        <f>SUMIF(วันทำงาน!$F$109:$F$242,$B101,วันทำงาน!$L$109:$L$242)</f>
        <v>0</v>
      </c>
      <c r="AY101" s="183">
        <f>IF((AND($W101&gt;=100%,$W101&lt;&gt;"")),เงื่อนไข!$F$8*AQ101/$V101,0)</f>
        <v>0</v>
      </c>
    </row>
    <row r="102" spans="1:51" s="6" customFormat="1" x14ac:dyDescent="0.25">
      <c r="A102" s="125" t="str">
        <f>IF(วันทำงาน!A102&lt;&gt;"",วันทำงาน!A102,"")</f>
        <v/>
      </c>
      <c r="B102" s="125" t="str">
        <f>IF(วันทำงาน!B102&lt;&gt;"",วันทำงาน!B102,"")</f>
        <v/>
      </c>
      <c r="C102" s="125"/>
      <c r="D102" s="125" t="str">
        <f>IF(วันทำงาน!C102&lt;&gt;"",วันทำงาน!C102,"")</f>
        <v/>
      </c>
      <c r="E102" s="126" t="str">
        <f>IF(วันทำงาน!D102&lt;&gt;"",วันทำงาน!D102,"")</f>
        <v/>
      </c>
      <c r="F102" s="91" t="str">
        <f>IF(วันทำงาน!E102&lt;&gt;"",วันทำงาน!E102,"")</f>
        <v/>
      </c>
      <c r="G102" s="125" t="str">
        <f>IF(วันทำงาน!F102&lt;&gt;"",วันทำงาน!F102,"")</f>
        <v/>
      </c>
      <c r="H102" s="137" t="str">
        <f>IF(F102="Salesman",วันทำงาน!G102,"")</f>
        <v/>
      </c>
      <c r="I102" s="142" t="str">
        <f>IF($H102="","",AB102/$R102*(100%-เงื่อนไข!$B$4))</f>
        <v/>
      </c>
      <c r="J102" s="142" t="str">
        <f>IF($H102="","",AK102/$R102*(100%-เงื่อนไข!$B$4))</f>
        <v/>
      </c>
      <c r="K102" s="142" t="str">
        <f>IF($H102="","",AT102/$R102*(100%-เงื่อนไข!$B$4))</f>
        <v/>
      </c>
      <c r="L102" s="142" t="str">
        <f t="shared" si="16"/>
        <v/>
      </c>
      <c r="M102" s="143" t="str">
        <f>IF((OR(วันทำงาน!H102="",$F$1="")),"",IF(F102="Salesman",วันทำงาน!H102,""))</f>
        <v/>
      </c>
      <c r="N102" s="112">
        <f>IF($M102="",0,IF($X102="P",Y102*เงื่อนไข!$C$5,0))</f>
        <v>0</v>
      </c>
      <c r="O102" s="112">
        <f>IF($M102="",0,IF($X102="P",AH102*เงื่อนไข!$C$5,0))</f>
        <v>0</v>
      </c>
      <c r="P102" s="142">
        <f>IF($M102="",0,IF($X102="P",AQ102*เงื่อนไข!$C$5,0))</f>
        <v>0</v>
      </c>
      <c r="Q102" s="142">
        <f t="shared" si="17"/>
        <v>0</v>
      </c>
      <c r="R102" s="125" t="str">
        <f>IF($A102="","",IF(วันทำงาน!J102&lt;&gt;"",วันทำงาน!J102,""))</f>
        <v/>
      </c>
      <c r="S102" s="125" t="str">
        <f>IF($A102="","",IF(วันทำงาน!K102&lt;&gt;"",วันทำงาน!K102,""))</f>
        <v/>
      </c>
      <c r="T102" s="157" t="str">
        <f>IF($A102="","",IF(วันทำงาน!AZ102&lt;&gt;"",วันทำงาน!AZ102,""))</f>
        <v/>
      </c>
      <c r="U102" s="107" t="str">
        <f>IF(A102="","",เงื่อนไข!C$4)</f>
        <v/>
      </c>
      <c r="V102" s="107">
        <f t="shared" si="19"/>
        <v>0</v>
      </c>
      <c r="W102" s="106" t="str">
        <f t="shared" si="20"/>
        <v/>
      </c>
      <c r="X102" s="187" t="str">
        <f t="shared" si="21"/>
        <v/>
      </c>
      <c r="Y102" s="185">
        <f>วันทำงาน!AQ102</f>
        <v>0</v>
      </c>
      <c r="Z102" s="151"/>
      <c r="AA102" s="151">
        <f>IF($W102="",0,IF($W102&gt;=100%,เงื่อนไข!$H$4,IF($W102&gt;=80%,เงื่อนไข!$G$4,IF($W102&gt;=50%,เงื่อนไข!$F$4,IF($W102&lt;50%,เงื่อนไข!$E$4)))))</f>
        <v>0</v>
      </c>
      <c r="AB102" s="180">
        <f t="shared" si="22"/>
        <v>0</v>
      </c>
      <c r="AC102" s="142">
        <f t="shared" si="23"/>
        <v>0</v>
      </c>
      <c r="AD102" s="176">
        <f>IF(AB102=0,0,AB102/$R102*เงื่อนไข!$B$4)</f>
        <v>0</v>
      </c>
      <c r="AE102" s="182">
        <f t="shared" si="24"/>
        <v>0</v>
      </c>
      <c r="AF102" s="176">
        <f>SUMIF(วันทำงาน!$F$109:$F$242,$B102,วันทำงาน!$J$109:$J$242)</f>
        <v>0</v>
      </c>
      <c r="AG102" s="183">
        <f>IF((AND($W102&gt;=100%,$W102&lt;&gt;"")),เงื่อนไข!$F$8*Y102/$V102,0)</f>
        <v>0</v>
      </c>
      <c r="AH102" s="182">
        <f>SUM(วันทำงาน!AR102:AT102,วันทำงาน!AV102:AX102)</f>
        <v>0</v>
      </c>
      <c r="AI102" s="151"/>
      <c r="AJ102" s="151">
        <f>IF($W102="",0,IF($W102&gt;=100%,เงื่อนไข!$L$4,IF($W102&gt;=80%,เงื่อนไข!$K$4,IF($W102&gt;=50%,เงื่อนไข!$J$4,IF($W102&lt;50%,เงื่อนไข!$I$4)))))</f>
        <v>0</v>
      </c>
      <c r="AK102" s="180">
        <f t="shared" si="25"/>
        <v>0</v>
      </c>
      <c r="AL102" s="176">
        <f t="shared" si="26"/>
        <v>0</v>
      </c>
      <c r="AM102" s="176">
        <f>IF(AK102=0,0,AK102/$R102*เงื่อนไข!$B$4)</f>
        <v>0</v>
      </c>
      <c r="AN102" s="182">
        <f t="shared" si="18"/>
        <v>0</v>
      </c>
      <c r="AO102" s="176">
        <f>SUMIF(วันทำงาน!$F$109:$F$242,$B102,วันทำงาน!$K$109:$K$242)</f>
        <v>0</v>
      </c>
      <c r="AP102" s="183">
        <f>IF((AND($W102&gt;=100%,$W102&lt;&gt;"")),เงื่อนไข!$F$8*AH102/$V102,0)</f>
        <v>0</v>
      </c>
      <c r="AQ102" s="185">
        <f>วันทำงาน!AU102</f>
        <v>0</v>
      </c>
      <c r="AR102" s="151"/>
      <c r="AS102" s="151">
        <f>IF(W102="",0,IF($W102&gt;=100%,เงื่อนไข!$P$4,IF($W102&gt;=80%,เงื่อนไข!$O$4,IF($W102&gt;=50%,เงื่อนไข!$N$4,IF($W102&lt;50%,เงื่อนไข!$M$4)))))</f>
        <v>0</v>
      </c>
      <c r="AT102" s="180">
        <f t="shared" si="27"/>
        <v>0</v>
      </c>
      <c r="AU102" s="176">
        <f t="shared" si="28"/>
        <v>0</v>
      </c>
      <c r="AV102" s="176">
        <f>IF(AT102=0,0,AT102/$R102*เงื่อนไข!$B$4)</f>
        <v>0</v>
      </c>
      <c r="AW102" s="182">
        <f t="shared" si="29"/>
        <v>0</v>
      </c>
      <c r="AX102" s="176">
        <f>SUMIF(วันทำงาน!$F$109:$F$242,$B102,วันทำงาน!$L$109:$L$242)</f>
        <v>0</v>
      </c>
      <c r="AY102" s="183">
        <f>IF((AND($W102&gt;=100%,$W102&lt;&gt;"")),เงื่อนไข!$F$8*AQ102/$V102,0)</f>
        <v>0</v>
      </c>
    </row>
    <row r="103" spans="1:51" s="6" customFormat="1" x14ac:dyDescent="0.25">
      <c r="A103" s="125" t="str">
        <f>IF(วันทำงาน!A103&lt;&gt;"",วันทำงาน!A103,"")</f>
        <v/>
      </c>
      <c r="B103" s="125" t="str">
        <f>IF(วันทำงาน!B103&lt;&gt;"",วันทำงาน!B103,"")</f>
        <v/>
      </c>
      <c r="C103" s="125"/>
      <c r="D103" s="125" t="str">
        <f>IF(วันทำงาน!C103&lt;&gt;"",วันทำงาน!C103,"")</f>
        <v/>
      </c>
      <c r="E103" s="126" t="str">
        <f>IF(วันทำงาน!D103&lt;&gt;"",วันทำงาน!D103,"")</f>
        <v/>
      </c>
      <c r="F103" s="91" t="str">
        <f>IF(วันทำงาน!E103&lt;&gt;"",วันทำงาน!E103,"")</f>
        <v/>
      </c>
      <c r="G103" s="125" t="str">
        <f>IF(วันทำงาน!F103&lt;&gt;"",วันทำงาน!F103,"")</f>
        <v/>
      </c>
      <c r="H103" s="137" t="str">
        <f>IF(F103="Salesman",วันทำงาน!G103,"")</f>
        <v/>
      </c>
      <c r="I103" s="142" t="str">
        <f>IF($H103="","",AB103/$R103*(100%-เงื่อนไข!$B$4))</f>
        <v/>
      </c>
      <c r="J103" s="142" t="str">
        <f>IF($H103="","",AK103/$R103*(100%-เงื่อนไข!$B$4))</f>
        <v/>
      </c>
      <c r="K103" s="142" t="str">
        <f>IF($H103="","",AT103/$R103*(100%-เงื่อนไข!$B$4))</f>
        <v/>
      </c>
      <c r="L103" s="142" t="str">
        <f t="shared" si="16"/>
        <v/>
      </c>
      <c r="M103" s="143" t="str">
        <f>IF((OR(วันทำงาน!H103="",$F$1="")),"",IF(F103="Salesman",วันทำงาน!H103,""))</f>
        <v/>
      </c>
      <c r="N103" s="112">
        <f>IF($M103="",0,IF($X103="P",Y103*เงื่อนไข!$C$5,0))</f>
        <v>0</v>
      </c>
      <c r="O103" s="112">
        <f>IF($M103="",0,IF($X103="P",AH103*เงื่อนไข!$C$5,0))</f>
        <v>0</v>
      </c>
      <c r="P103" s="142">
        <f>IF($M103="",0,IF($X103="P",AQ103*เงื่อนไข!$C$5,0))</f>
        <v>0</v>
      </c>
      <c r="Q103" s="142">
        <f t="shared" si="17"/>
        <v>0</v>
      </c>
      <c r="R103" s="125" t="str">
        <f>IF($A103="","",IF(วันทำงาน!J103&lt;&gt;"",วันทำงาน!J103,""))</f>
        <v/>
      </c>
      <c r="S103" s="125" t="str">
        <f>IF($A103="","",IF(วันทำงาน!K103&lt;&gt;"",วันทำงาน!K103,""))</f>
        <v/>
      </c>
      <c r="T103" s="157" t="str">
        <f>IF($A103="","",IF(วันทำงาน!AZ103&lt;&gt;"",วันทำงาน!AZ103,""))</f>
        <v/>
      </c>
      <c r="U103" s="107" t="str">
        <f>IF(A103="","",เงื่อนไข!C$4)</f>
        <v/>
      </c>
      <c r="V103" s="107">
        <f t="shared" si="19"/>
        <v>0</v>
      </c>
      <c r="W103" s="106" t="str">
        <f t="shared" si="20"/>
        <v/>
      </c>
      <c r="X103" s="187" t="str">
        <f t="shared" si="21"/>
        <v/>
      </c>
      <c r="Y103" s="185">
        <f>วันทำงาน!AQ103</f>
        <v>0</v>
      </c>
      <c r="Z103" s="151"/>
      <c r="AA103" s="151">
        <f>IF($W103="",0,IF($W103&gt;=100%,เงื่อนไข!$H$4,IF($W103&gt;=80%,เงื่อนไข!$G$4,IF($W103&gt;=50%,เงื่อนไข!$F$4,IF($W103&lt;50%,เงื่อนไข!$E$4)))))</f>
        <v>0</v>
      </c>
      <c r="AB103" s="180">
        <f t="shared" si="22"/>
        <v>0</v>
      </c>
      <c r="AC103" s="142">
        <f t="shared" si="23"/>
        <v>0</v>
      </c>
      <c r="AD103" s="176">
        <f>IF(AB103=0,0,AB103/$R103*เงื่อนไข!$B$4)</f>
        <v>0</v>
      </c>
      <c r="AE103" s="182">
        <f t="shared" si="24"/>
        <v>0</v>
      </c>
      <c r="AF103" s="176">
        <f>SUMIF(วันทำงาน!$F$109:$F$242,$B103,วันทำงาน!$J$109:$J$242)</f>
        <v>0</v>
      </c>
      <c r="AG103" s="183">
        <f>IF((AND($W103&gt;=100%,$W103&lt;&gt;"")),เงื่อนไข!$F$8*Y103/$V103,0)</f>
        <v>0</v>
      </c>
      <c r="AH103" s="182">
        <f>SUM(วันทำงาน!AR103:AT103,วันทำงาน!AV103:AX103)</f>
        <v>0</v>
      </c>
      <c r="AI103" s="151"/>
      <c r="AJ103" s="151">
        <f>IF($W103="",0,IF($W103&gt;=100%,เงื่อนไข!$L$4,IF($W103&gt;=80%,เงื่อนไข!$K$4,IF($W103&gt;=50%,เงื่อนไข!$J$4,IF($W103&lt;50%,เงื่อนไข!$I$4)))))</f>
        <v>0</v>
      </c>
      <c r="AK103" s="180">
        <f t="shared" si="25"/>
        <v>0</v>
      </c>
      <c r="AL103" s="176">
        <f t="shared" si="26"/>
        <v>0</v>
      </c>
      <c r="AM103" s="176">
        <f>IF(AK103=0,0,AK103/$R103*เงื่อนไข!$B$4)</f>
        <v>0</v>
      </c>
      <c r="AN103" s="182">
        <f t="shared" si="18"/>
        <v>0</v>
      </c>
      <c r="AO103" s="176">
        <f>SUMIF(วันทำงาน!$F$109:$F$242,$B103,วันทำงาน!$K$109:$K$242)</f>
        <v>0</v>
      </c>
      <c r="AP103" s="183">
        <f>IF((AND($W103&gt;=100%,$W103&lt;&gt;"")),เงื่อนไข!$F$8*AH103/$V103,0)</f>
        <v>0</v>
      </c>
      <c r="AQ103" s="185">
        <f>วันทำงาน!AU103</f>
        <v>0</v>
      </c>
      <c r="AR103" s="151"/>
      <c r="AS103" s="151">
        <f>IF(W103="",0,IF($W103&gt;=100%,เงื่อนไข!$P$4,IF($W103&gt;=80%,เงื่อนไข!$O$4,IF($W103&gt;=50%,เงื่อนไข!$N$4,IF($W103&lt;50%,เงื่อนไข!$M$4)))))</f>
        <v>0</v>
      </c>
      <c r="AT103" s="180">
        <f t="shared" si="27"/>
        <v>0</v>
      </c>
      <c r="AU103" s="176">
        <f t="shared" si="28"/>
        <v>0</v>
      </c>
      <c r="AV103" s="176">
        <f>IF(AT103=0,0,AT103/$R103*เงื่อนไข!$B$4)</f>
        <v>0</v>
      </c>
      <c r="AW103" s="182">
        <f t="shared" si="29"/>
        <v>0</v>
      </c>
      <c r="AX103" s="176">
        <f>SUMIF(วันทำงาน!$F$109:$F$242,$B103,วันทำงาน!$L$109:$L$242)</f>
        <v>0</v>
      </c>
      <c r="AY103" s="183">
        <f>IF((AND($W103&gt;=100%,$W103&lt;&gt;"")),เงื่อนไข!$F$8*AQ103/$V103,0)</f>
        <v>0</v>
      </c>
    </row>
    <row r="104" spans="1:51" s="6" customFormat="1" x14ac:dyDescent="0.25">
      <c r="A104" s="125" t="str">
        <f>IF(วันทำงาน!A104&lt;&gt;"",วันทำงาน!A104,"")</f>
        <v/>
      </c>
      <c r="B104" s="125" t="str">
        <f>IF(วันทำงาน!B104&lt;&gt;"",วันทำงาน!B104,"")</f>
        <v/>
      </c>
      <c r="C104" s="125"/>
      <c r="D104" s="125" t="str">
        <f>IF(วันทำงาน!C104&lt;&gt;"",วันทำงาน!C104,"")</f>
        <v/>
      </c>
      <c r="E104" s="126" t="str">
        <f>IF(วันทำงาน!D104&lt;&gt;"",วันทำงาน!D104,"")</f>
        <v/>
      </c>
      <c r="F104" s="91" t="str">
        <f>IF(วันทำงาน!E104&lt;&gt;"",วันทำงาน!E104,"")</f>
        <v/>
      </c>
      <c r="G104" s="125" t="str">
        <f>IF(วันทำงาน!F104&lt;&gt;"",วันทำงาน!F104,"")</f>
        <v/>
      </c>
      <c r="H104" s="137" t="str">
        <f>IF(F104="Salesman",วันทำงาน!G104,"")</f>
        <v/>
      </c>
      <c r="I104" s="142" t="str">
        <f>IF($H104="","",AB104/$R104*(100%-เงื่อนไข!$B$4))</f>
        <v/>
      </c>
      <c r="J104" s="142" t="str">
        <f>IF($H104="","",AK104/$R104*(100%-เงื่อนไข!$B$4))</f>
        <v/>
      </c>
      <c r="K104" s="142" t="str">
        <f>IF($H104="","",AT104/$R104*(100%-เงื่อนไข!$B$4))</f>
        <v/>
      </c>
      <c r="L104" s="142" t="str">
        <f t="shared" si="16"/>
        <v/>
      </c>
      <c r="M104" s="143" t="str">
        <f>IF((OR(วันทำงาน!H104="",$F$1="")),"",IF(F104="Salesman",วันทำงาน!H104,""))</f>
        <v/>
      </c>
      <c r="N104" s="112">
        <f>IF($M104="",0,IF($X104="P",Y104*เงื่อนไข!$C$5,0))</f>
        <v>0</v>
      </c>
      <c r="O104" s="112">
        <f>IF($M104="",0,IF($X104="P",AH104*เงื่อนไข!$C$5,0))</f>
        <v>0</v>
      </c>
      <c r="P104" s="142">
        <f>IF($M104="",0,IF($X104="P",AQ104*เงื่อนไข!$C$5,0))</f>
        <v>0</v>
      </c>
      <c r="Q104" s="142">
        <f t="shared" si="17"/>
        <v>0</v>
      </c>
      <c r="R104" s="125" t="str">
        <f>IF($A104="","",IF(วันทำงาน!J104&lt;&gt;"",วันทำงาน!J104,""))</f>
        <v/>
      </c>
      <c r="S104" s="125" t="str">
        <f>IF($A104="","",IF(วันทำงาน!K104&lt;&gt;"",วันทำงาน!K104,""))</f>
        <v/>
      </c>
      <c r="T104" s="157" t="str">
        <f>IF($A104="","",IF(วันทำงาน!AZ104&lt;&gt;"",วันทำงาน!AZ104,""))</f>
        <v/>
      </c>
      <c r="U104" s="107" t="str">
        <f>IF(A104="","",เงื่อนไข!C$4)</f>
        <v/>
      </c>
      <c r="V104" s="107">
        <f t="shared" si="19"/>
        <v>0</v>
      </c>
      <c r="W104" s="106" t="str">
        <f t="shared" si="20"/>
        <v/>
      </c>
      <c r="X104" s="187" t="str">
        <f t="shared" si="21"/>
        <v/>
      </c>
      <c r="Y104" s="185">
        <f>วันทำงาน!AQ104</f>
        <v>0</v>
      </c>
      <c r="Z104" s="151"/>
      <c r="AA104" s="151">
        <f>IF($W104="",0,IF($W104&gt;=100%,เงื่อนไข!$H$4,IF($W104&gt;=80%,เงื่อนไข!$G$4,IF($W104&gt;=50%,เงื่อนไข!$F$4,IF($W104&lt;50%,เงื่อนไข!$E$4)))))</f>
        <v>0</v>
      </c>
      <c r="AB104" s="180">
        <f t="shared" si="22"/>
        <v>0</v>
      </c>
      <c r="AC104" s="142">
        <f t="shared" si="23"/>
        <v>0</v>
      </c>
      <c r="AD104" s="176">
        <f>IF(AB104=0,0,AB104/$R104*เงื่อนไข!$B$4)</f>
        <v>0</v>
      </c>
      <c r="AE104" s="182">
        <f t="shared" si="24"/>
        <v>0</v>
      </c>
      <c r="AF104" s="176">
        <f>SUMIF(วันทำงาน!$F$109:$F$242,$B104,วันทำงาน!$J$109:$J$242)</f>
        <v>0</v>
      </c>
      <c r="AG104" s="183">
        <f>IF((AND($W104&gt;=100%,$W104&lt;&gt;"")),เงื่อนไข!$F$8*Y104/$V104,0)</f>
        <v>0</v>
      </c>
      <c r="AH104" s="182">
        <f>SUM(วันทำงาน!AR104:AT104,วันทำงาน!AV104:AX104)</f>
        <v>0</v>
      </c>
      <c r="AI104" s="151"/>
      <c r="AJ104" s="151">
        <f>IF($W104="",0,IF($W104&gt;=100%,เงื่อนไข!$L$4,IF($W104&gt;=80%,เงื่อนไข!$K$4,IF($W104&gt;=50%,เงื่อนไข!$J$4,IF($W104&lt;50%,เงื่อนไข!$I$4)))))</f>
        <v>0</v>
      </c>
      <c r="AK104" s="180">
        <f t="shared" si="25"/>
        <v>0</v>
      </c>
      <c r="AL104" s="176">
        <f t="shared" si="26"/>
        <v>0</v>
      </c>
      <c r="AM104" s="176">
        <f>IF(AK104=0,0,AK104/$R104*เงื่อนไข!$B$4)</f>
        <v>0</v>
      </c>
      <c r="AN104" s="182">
        <f t="shared" si="18"/>
        <v>0</v>
      </c>
      <c r="AO104" s="176">
        <f>SUMIF(วันทำงาน!$F$109:$F$242,$B104,วันทำงาน!$K$109:$K$242)</f>
        <v>0</v>
      </c>
      <c r="AP104" s="183">
        <f>IF((AND($W104&gt;=100%,$W104&lt;&gt;"")),เงื่อนไข!$F$8*AH104/$V104,0)</f>
        <v>0</v>
      </c>
      <c r="AQ104" s="185">
        <f>วันทำงาน!AU104</f>
        <v>0</v>
      </c>
      <c r="AR104" s="151"/>
      <c r="AS104" s="151">
        <f>IF(W104="",0,IF($W104&gt;=100%,เงื่อนไข!$P$4,IF($W104&gt;=80%,เงื่อนไข!$O$4,IF($W104&gt;=50%,เงื่อนไข!$N$4,IF($W104&lt;50%,เงื่อนไข!$M$4)))))</f>
        <v>0</v>
      </c>
      <c r="AT104" s="180">
        <f t="shared" si="27"/>
        <v>0</v>
      </c>
      <c r="AU104" s="176">
        <f t="shared" si="28"/>
        <v>0</v>
      </c>
      <c r="AV104" s="176">
        <f>IF(AT104=0,0,AT104/$R104*เงื่อนไข!$B$4)</f>
        <v>0</v>
      </c>
      <c r="AW104" s="182">
        <f t="shared" si="29"/>
        <v>0</v>
      </c>
      <c r="AX104" s="176">
        <f>SUMIF(วันทำงาน!$F$109:$F$242,$B104,วันทำงาน!$L$109:$L$242)</f>
        <v>0</v>
      </c>
      <c r="AY104" s="183">
        <f>IF((AND($W104&gt;=100%,$W104&lt;&gt;"")),เงื่อนไข!$F$8*AQ104/$V104,0)</f>
        <v>0</v>
      </c>
    </row>
    <row r="105" spans="1:51" s="6" customFormat="1" x14ac:dyDescent="0.25">
      <c r="A105" s="125" t="str">
        <f>IF(วันทำงาน!A105&lt;&gt;"",วันทำงาน!A105,"")</f>
        <v/>
      </c>
      <c r="B105" s="125" t="str">
        <f>IF(วันทำงาน!B105&lt;&gt;"",วันทำงาน!B105,"")</f>
        <v/>
      </c>
      <c r="C105" s="125"/>
      <c r="D105" s="125" t="str">
        <f>IF(วันทำงาน!C105&lt;&gt;"",วันทำงาน!C105,"")</f>
        <v/>
      </c>
      <c r="E105" s="126" t="str">
        <f>IF(วันทำงาน!D105&lt;&gt;"",วันทำงาน!D105,"")</f>
        <v/>
      </c>
      <c r="F105" s="91" t="str">
        <f>IF(วันทำงาน!E105&lt;&gt;"",วันทำงาน!E105,"")</f>
        <v/>
      </c>
      <c r="G105" s="125" t="str">
        <f>IF(วันทำงาน!F105&lt;&gt;"",วันทำงาน!F105,"")</f>
        <v/>
      </c>
      <c r="H105" s="137" t="str">
        <f>IF(F105="Salesman",วันทำงาน!G105,"")</f>
        <v/>
      </c>
      <c r="I105" s="142" t="str">
        <f>IF($H105="","",AB105/$R105*(100%-เงื่อนไข!$B$4))</f>
        <v/>
      </c>
      <c r="J105" s="142" t="str">
        <f>IF($H105="","",AK105/$R105*(100%-เงื่อนไข!$B$4))</f>
        <v/>
      </c>
      <c r="K105" s="142" t="str">
        <f>IF($H105="","",AT105/$R105*(100%-เงื่อนไข!$B$4))</f>
        <v/>
      </c>
      <c r="L105" s="142" t="str">
        <f t="shared" si="16"/>
        <v/>
      </c>
      <c r="M105" s="143" t="str">
        <f>IF((OR(วันทำงาน!H105="",$F$1="")),"",IF(F105="Salesman",วันทำงาน!H105,""))</f>
        <v/>
      </c>
      <c r="N105" s="112">
        <f>IF($M105="",0,IF($X105="P",Y105*เงื่อนไข!$C$5,0))</f>
        <v>0</v>
      </c>
      <c r="O105" s="112">
        <f>IF($M105="",0,IF($X105="P",AH105*เงื่อนไข!$C$5,0))</f>
        <v>0</v>
      </c>
      <c r="P105" s="142">
        <f>IF($M105="",0,IF($X105="P",AQ105*เงื่อนไข!$C$5,0))</f>
        <v>0</v>
      </c>
      <c r="Q105" s="142">
        <f t="shared" si="17"/>
        <v>0</v>
      </c>
      <c r="R105" s="125" t="str">
        <f>IF($A105="","",IF(วันทำงาน!J105&lt;&gt;"",วันทำงาน!J105,""))</f>
        <v/>
      </c>
      <c r="S105" s="125" t="str">
        <f>IF($A105="","",IF(วันทำงาน!K105&lt;&gt;"",วันทำงาน!K105,""))</f>
        <v/>
      </c>
      <c r="T105" s="157" t="str">
        <f>IF($A105="","",IF(วันทำงาน!AZ105&lt;&gt;"",วันทำงาน!AZ105,""))</f>
        <v/>
      </c>
      <c r="U105" s="107" t="str">
        <f>IF(A105="","",เงื่อนไข!C$4)</f>
        <v/>
      </c>
      <c r="V105" s="107">
        <f t="shared" si="19"/>
        <v>0</v>
      </c>
      <c r="W105" s="106" t="str">
        <f t="shared" si="20"/>
        <v/>
      </c>
      <c r="X105" s="187" t="str">
        <f t="shared" si="21"/>
        <v/>
      </c>
      <c r="Y105" s="185">
        <f>วันทำงาน!AQ105</f>
        <v>0</v>
      </c>
      <c r="Z105" s="151"/>
      <c r="AA105" s="151">
        <f>IF($W105="",0,IF($W105&gt;=100%,เงื่อนไข!$H$4,IF($W105&gt;=80%,เงื่อนไข!$G$4,IF($W105&gt;=50%,เงื่อนไข!$F$4,IF($W105&lt;50%,เงื่อนไข!$E$4)))))</f>
        <v>0</v>
      </c>
      <c r="AB105" s="180">
        <f t="shared" si="22"/>
        <v>0</v>
      </c>
      <c r="AC105" s="142">
        <f t="shared" si="23"/>
        <v>0</v>
      </c>
      <c r="AD105" s="176">
        <f>IF(AB105=0,0,AB105/$R105*เงื่อนไข!$B$4)</f>
        <v>0</v>
      </c>
      <c r="AE105" s="182">
        <f t="shared" si="24"/>
        <v>0</v>
      </c>
      <c r="AF105" s="176">
        <f>SUMIF(วันทำงาน!$F$109:$F$242,$B105,วันทำงาน!$J$109:$J$242)</f>
        <v>0</v>
      </c>
      <c r="AG105" s="183">
        <f>IF((AND($W105&gt;=100%,$W105&lt;&gt;"")),เงื่อนไข!$F$8*Y105/$V105,0)</f>
        <v>0</v>
      </c>
      <c r="AH105" s="182">
        <f>SUM(วันทำงาน!AR105:AT105,วันทำงาน!AV105:AX105)</f>
        <v>0</v>
      </c>
      <c r="AI105" s="151"/>
      <c r="AJ105" s="151">
        <f>IF($W105="",0,IF($W105&gt;=100%,เงื่อนไข!$L$4,IF($W105&gt;=80%,เงื่อนไข!$K$4,IF($W105&gt;=50%,เงื่อนไข!$J$4,IF($W105&lt;50%,เงื่อนไข!$I$4)))))</f>
        <v>0</v>
      </c>
      <c r="AK105" s="180">
        <f t="shared" si="25"/>
        <v>0</v>
      </c>
      <c r="AL105" s="176">
        <f t="shared" si="26"/>
        <v>0</v>
      </c>
      <c r="AM105" s="176">
        <f>IF(AK105=0,0,AK105/$R105*เงื่อนไข!$B$4)</f>
        <v>0</v>
      </c>
      <c r="AN105" s="182">
        <f t="shared" si="18"/>
        <v>0</v>
      </c>
      <c r="AO105" s="176">
        <f>SUMIF(วันทำงาน!$F$109:$F$242,$B105,วันทำงาน!$K$109:$K$242)</f>
        <v>0</v>
      </c>
      <c r="AP105" s="183">
        <f>IF((AND($W105&gt;=100%,$W105&lt;&gt;"")),เงื่อนไข!$F$8*AH105/$V105,0)</f>
        <v>0</v>
      </c>
      <c r="AQ105" s="185">
        <f>วันทำงาน!AU105</f>
        <v>0</v>
      </c>
      <c r="AR105" s="151"/>
      <c r="AS105" s="151">
        <f>IF(W105="",0,IF($W105&gt;=100%,เงื่อนไข!$P$4,IF($W105&gt;=80%,เงื่อนไข!$O$4,IF($W105&gt;=50%,เงื่อนไข!$N$4,IF($W105&lt;50%,เงื่อนไข!$M$4)))))</f>
        <v>0</v>
      </c>
      <c r="AT105" s="180">
        <f t="shared" si="27"/>
        <v>0</v>
      </c>
      <c r="AU105" s="176">
        <f t="shared" si="28"/>
        <v>0</v>
      </c>
      <c r="AV105" s="176">
        <f>IF(AT105=0,0,AT105/$R105*เงื่อนไข!$B$4)</f>
        <v>0</v>
      </c>
      <c r="AW105" s="182">
        <f t="shared" si="29"/>
        <v>0</v>
      </c>
      <c r="AX105" s="176">
        <f>SUMIF(วันทำงาน!$F$109:$F$242,$B105,วันทำงาน!$L$109:$L$242)</f>
        <v>0</v>
      </c>
      <c r="AY105" s="183">
        <f>IF((AND($W105&gt;=100%,$W105&lt;&gt;"")),เงื่อนไข!$F$8*AQ105/$V105,0)</f>
        <v>0</v>
      </c>
    </row>
    <row r="106" spans="1:51" s="4" customFormat="1" ht="1.2" customHeight="1" x14ac:dyDescent="0.25">
      <c r="A106" s="102"/>
      <c r="B106" s="103"/>
      <c r="C106" s="103"/>
      <c r="D106" s="103"/>
      <c r="E106" s="104"/>
      <c r="F106" s="104"/>
      <c r="G106" s="105"/>
      <c r="H106" s="158"/>
      <c r="I106" s="15"/>
      <c r="J106" s="15"/>
      <c r="K106" s="15"/>
      <c r="L106" s="158"/>
      <c r="M106" s="138"/>
      <c r="N106" s="95"/>
      <c r="O106" s="95"/>
      <c r="P106" s="95"/>
      <c r="Q106" s="95"/>
      <c r="R106" s="104"/>
      <c r="S106" s="132"/>
      <c r="T106" s="104"/>
      <c r="U106" s="24"/>
      <c r="V106" s="24"/>
      <c r="W106" s="124"/>
      <c r="X106" s="188"/>
      <c r="Y106" s="186"/>
      <c r="Z106" s="178"/>
      <c r="AA106" s="179"/>
      <c r="AB106" s="181"/>
      <c r="AC106" s="8"/>
      <c r="AD106" s="8"/>
      <c r="AE106" s="8"/>
      <c r="AF106" s="8"/>
      <c r="AG106" s="184"/>
      <c r="AH106" s="177"/>
      <c r="AI106" s="178"/>
      <c r="AJ106" s="179"/>
      <c r="AK106" s="8"/>
      <c r="AL106" s="8"/>
      <c r="AM106" s="8"/>
      <c r="AN106" s="8"/>
      <c r="AO106" s="8"/>
      <c r="AP106" s="184"/>
      <c r="AQ106" s="186"/>
      <c r="AR106" s="178"/>
      <c r="AS106" s="179"/>
      <c r="AT106" s="8"/>
      <c r="AU106" s="8"/>
      <c r="AV106" s="8"/>
      <c r="AW106" s="8"/>
      <c r="AX106" s="8"/>
      <c r="AY106" s="184"/>
    </row>
    <row r="107" spans="1:51" s="96" customFormat="1" ht="22.8" customHeight="1" thickBot="1" x14ac:dyDescent="0.3">
      <c r="A107" s="296" t="s">
        <v>15</v>
      </c>
      <c r="B107" s="297"/>
      <c r="C107" s="297"/>
      <c r="D107" s="297"/>
      <c r="E107" s="298"/>
      <c r="F107" s="215"/>
      <c r="G107" s="216"/>
      <c r="H107" s="217"/>
      <c r="I107" s="218"/>
      <c r="J107" s="218"/>
      <c r="K107" s="218"/>
      <c r="L107" s="217"/>
      <c r="M107" s="219"/>
      <c r="N107" s="220">
        <f>SUM(N6:N105)</f>
        <v>0</v>
      </c>
      <c r="O107" s="220">
        <f>SUM(O6:O105)</f>
        <v>0</v>
      </c>
      <c r="P107" s="220">
        <f>SUM(P6:P105)</f>
        <v>0</v>
      </c>
      <c r="Q107" s="220">
        <f>SUM(Q6:Q105)</f>
        <v>0</v>
      </c>
      <c r="R107" s="221"/>
      <c r="S107" s="222"/>
      <c r="T107" s="221"/>
      <c r="U107" s="223">
        <f>SUM(U15:U105)</f>
        <v>0</v>
      </c>
      <c r="V107" s="223">
        <f>SUM(V15:V105)</f>
        <v>0</v>
      </c>
      <c r="W107" s="224">
        <f t="shared" ref="W107" si="30">IF(U107=0,0,V107/U107)</f>
        <v>0</v>
      </c>
      <c r="X107" s="225"/>
      <c r="Y107" s="223">
        <f>SUM(Y15:Y105)</f>
        <v>0</v>
      </c>
      <c r="Z107" s="226"/>
      <c r="AA107" s="226"/>
      <c r="AB107" s="227"/>
      <c r="AC107" s="227"/>
      <c r="AD107" s="227"/>
      <c r="AE107" s="227">
        <f>SUM(AE6:AE105)</f>
        <v>0</v>
      </c>
      <c r="AF107" s="227">
        <f>SUM(AF6:AF105)</f>
        <v>0</v>
      </c>
      <c r="AG107" s="227">
        <f>SUM(AG6:AG105)</f>
        <v>0</v>
      </c>
      <c r="AH107" s="223">
        <f>SUM(AH15:AH105)</f>
        <v>0</v>
      </c>
      <c r="AI107" s="226"/>
      <c r="AJ107" s="226"/>
      <c r="AK107" s="227"/>
      <c r="AL107" s="227"/>
      <c r="AM107" s="227"/>
      <c r="AN107" s="227">
        <f>SUM(AN6:AN105)</f>
        <v>0</v>
      </c>
      <c r="AO107" s="227">
        <f>SUM(AO6:AO105)</f>
        <v>0</v>
      </c>
      <c r="AP107" s="227">
        <f>SUM(AP6:AP105)</f>
        <v>0</v>
      </c>
      <c r="AQ107" s="223">
        <f>SUM(AQ15:AQ105)</f>
        <v>0</v>
      </c>
      <c r="AR107" s="226"/>
      <c r="AS107" s="226"/>
      <c r="AT107" s="227"/>
      <c r="AU107" s="227"/>
      <c r="AV107" s="227"/>
      <c r="AW107" s="227">
        <f>SUM(AW6:AW105)</f>
        <v>0</v>
      </c>
      <c r="AX107" s="227">
        <f>SUM(AX6:AX105)</f>
        <v>0</v>
      </c>
      <c r="AY107" s="227">
        <f>SUM(AY6:AY105)</f>
        <v>0</v>
      </c>
    </row>
    <row r="108" spans="1:51" s="97" customFormat="1" ht="13.8" thickTop="1" x14ac:dyDescent="0.25">
      <c r="G108" s="98"/>
      <c r="H108" s="139"/>
      <c r="I108" s="191"/>
      <c r="J108" s="191"/>
      <c r="K108" s="191"/>
      <c r="L108" s="139"/>
      <c r="M108" s="139"/>
      <c r="N108" s="141"/>
      <c r="O108" s="141"/>
      <c r="P108" s="141"/>
      <c r="Q108" s="141"/>
      <c r="R108" s="98"/>
      <c r="S108" s="98"/>
      <c r="T108" s="98"/>
      <c r="U108" s="150"/>
      <c r="V108" s="100"/>
      <c r="W108" s="101"/>
      <c r="X108" s="101"/>
      <c r="Y108" s="229"/>
      <c r="Z108" s="141"/>
      <c r="AA108" s="99"/>
      <c r="AB108" s="99"/>
      <c r="AC108" s="99"/>
      <c r="AD108" s="99"/>
      <c r="AE108" s="99"/>
      <c r="AF108" s="99"/>
      <c r="AG108" s="99"/>
      <c r="AH108" s="229"/>
      <c r="AI108" s="141"/>
      <c r="AJ108" s="99"/>
      <c r="AK108" s="99"/>
      <c r="AL108" s="99"/>
      <c r="AM108" s="99"/>
      <c r="AN108" s="99"/>
      <c r="AO108" s="99"/>
      <c r="AP108" s="99"/>
      <c r="AQ108" s="229"/>
      <c r="AR108" s="141"/>
      <c r="AS108" s="99"/>
      <c r="AT108" s="99"/>
      <c r="AU108" s="99"/>
      <c r="AV108" s="99"/>
      <c r="AW108" s="99"/>
      <c r="AX108" s="99"/>
      <c r="AY108" s="99"/>
    </row>
    <row r="109" spans="1:51" x14ac:dyDescent="0.25">
      <c r="I109" s="192"/>
      <c r="J109" s="192"/>
      <c r="K109" s="192"/>
    </row>
    <row r="110" spans="1:51" x14ac:dyDescent="0.25">
      <c r="I110" s="192"/>
      <c r="J110" s="192"/>
      <c r="K110" s="192"/>
    </row>
    <row r="111" spans="1:51" x14ac:dyDescent="0.25">
      <c r="I111" s="192"/>
      <c r="J111" s="192"/>
      <c r="K111" s="192"/>
    </row>
    <row r="112" spans="1:51" x14ac:dyDescent="0.25">
      <c r="I112" s="192"/>
      <c r="J112" s="192"/>
      <c r="K112" s="192"/>
    </row>
    <row r="113" spans="9:11" x14ac:dyDescent="0.25">
      <c r="I113" s="192"/>
      <c r="J113" s="192"/>
      <c r="K113" s="192"/>
    </row>
    <row r="114" spans="9:11" x14ac:dyDescent="0.25">
      <c r="I114" s="192"/>
      <c r="J114" s="192"/>
      <c r="K114" s="192"/>
    </row>
    <row r="115" spans="9:11" x14ac:dyDescent="0.25">
      <c r="I115" s="192"/>
      <c r="J115" s="192"/>
      <c r="K115" s="192"/>
    </row>
    <row r="116" spans="9:11" x14ac:dyDescent="0.25">
      <c r="I116" s="192"/>
      <c r="J116" s="192"/>
      <c r="K116" s="192"/>
    </row>
    <row r="117" spans="9:11" x14ac:dyDescent="0.25">
      <c r="I117" s="192"/>
      <c r="J117" s="192"/>
      <c r="K117" s="192"/>
    </row>
    <row r="118" spans="9:11" x14ac:dyDescent="0.25">
      <c r="I118" s="192"/>
      <c r="J118" s="192"/>
      <c r="K118" s="192"/>
    </row>
    <row r="119" spans="9:11" x14ac:dyDescent="0.25">
      <c r="I119" s="192"/>
      <c r="J119" s="192"/>
      <c r="K119" s="192"/>
    </row>
    <row r="120" spans="9:11" x14ac:dyDescent="0.25">
      <c r="I120" s="192"/>
      <c r="J120" s="192"/>
      <c r="K120" s="192"/>
    </row>
    <row r="121" spans="9:11" x14ac:dyDescent="0.25">
      <c r="I121" s="192"/>
      <c r="J121" s="192"/>
      <c r="K121" s="192"/>
    </row>
    <row r="122" spans="9:11" x14ac:dyDescent="0.25">
      <c r="I122" s="192"/>
      <c r="J122" s="192"/>
      <c r="K122" s="192"/>
    </row>
    <row r="123" spans="9:11" x14ac:dyDescent="0.25">
      <c r="I123" s="192"/>
      <c r="J123" s="192"/>
      <c r="K123" s="192"/>
    </row>
    <row r="124" spans="9:11" x14ac:dyDescent="0.25">
      <c r="I124" s="192"/>
      <c r="J124" s="192"/>
      <c r="K124" s="192"/>
    </row>
    <row r="125" spans="9:11" x14ac:dyDescent="0.25">
      <c r="I125" s="192"/>
      <c r="J125" s="192"/>
      <c r="K125" s="192"/>
    </row>
    <row r="126" spans="9:11" x14ac:dyDescent="0.25">
      <c r="I126" s="192"/>
      <c r="J126" s="192"/>
      <c r="K126" s="192"/>
    </row>
    <row r="127" spans="9:11" x14ac:dyDescent="0.25">
      <c r="I127" s="192"/>
      <c r="J127" s="192"/>
      <c r="K127" s="192"/>
    </row>
    <row r="128" spans="9:11" x14ac:dyDescent="0.25">
      <c r="I128" s="192"/>
      <c r="J128" s="192"/>
      <c r="K128" s="192"/>
    </row>
    <row r="129" spans="9:11" x14ac:dyDescent="0.25">
      <c r="I129" s="192"/>
      <c r="J129" s="192"/>
      <c r="K129" s="192"/>
    </row>
    <row r="130" spans="9:11" x14ac:dyDescent="0.25">
      <c r="I130" s="192"/>
      <c r="J130" s="192"/>
      <c r="K130" s="192"/>
    </row>
    <row r="131" spans="9:11" x14ac:dyDescent="0.25">
      <c r="I131" s="192"/>
      <c r="J131" s="192"/>
      <c r="K131" s="192"/>
    </row>
    <row r="132" spans="9:11" x14ac:dyDescent="0.25">
      <c r="I132" s="192"/>
      <c r="J132" s="192"/>
      <c r="K132" s="192"/>
    </row>
    <row r="133" spans="9:11" x14ac:dyDescent="0.25">
      <c r="I133" s="192"/>
      <c r="J133" s="192"/>
      <c r="K133" s="192"/>
    </row>
    <row r="134" spans="9:11" x14ac:dyDescent="0.25">
      <c r="I134" s="192"/>
      <c r="J134" s="192"/>
      <c r="K134" s="192"/>
    </row>
    <row r="135" spans="9:11" x14ac:dyDescent="0.25">
      <c r="I135" s="192"/>
      <c r="J135" s="192"/>
      <c r="K135" s="192"/>
    </row>
    <row r="136" spans="9:11" x14ac:dyDescent="0.25">
      <c r="I136" s="192"/>
      <c r="J136" s="192"/>
      <c r="K136" s="192"/>
    </row>
    <row r="137" spans="9:11" x14ac:dyDescent="0.25">
      <c r="I137" s="192"/>
      <c r="J137" s="192"/>
      <c r="K137" s="192"/>
    </row>
    <row r="138" spans="9:11" x14ac:dyDescent="0.25">
      <c r="I138" s="192"/>
      <c r="J138" s="192"/>
      <c r="K138" s="192"/>
    </row>
    <row r="139" spans="9:11" x14ac:dyDescent="0.25">
      <c r="I139" s="192"/>
      <c r="J139" s="192"/>
      <c r="K139" s="192"/>
    </row>
    <row r="140" spans="9:11" x14ac:dyDescent="0.25">
      <c r="I140" s="192"/>
      <c r="J140" s="192"/>
      <c r="K140" s="192"/>
    </row>
    <row r="141" spans="9:11" x14ac:dyDescent="0.25">
      <c r="I141" s="192"/>
      <c r="J141" s="192"/>
      <c r="K141" s="192"/>
    </row>
    <row r="142" spans="9:11" x14ac:dyDescent="0.25">
      <c r="I142" s="192"/>
      <c r="J142" s="192"/>
      <c r="K142" s="192"/>
    </row>
    <row r="143" spans="9:11" x14ac:dyDescent="0.25">
      <c r="I143" s="192"/>
      <c r="J143" s="192"/>
      <c r="K143" s="192"/>
    </row>
    <row r="144" spans="9:11" x14ac:dyDescent="0.25">
      <c r="I144" s="192"/>
      <c r="J144" s="192"/>
      <c r="K144" s="192"/>
    </row>
    <row r="145" spans="9:11" x14ac:dyDescent="0.25">
      <c r="I145" s="192"/>
      <c r="J145" s="192"/>
      <c r="K145" s="192"/>
    </row>
    <row r="146" spans="9:11" x14ac:dyDescent="0.25">
      <c r="I146" s="192"/>
      <c r="J146" s="192"/>
      <c r="K146" s="192"/>
    </row>
    <row r="147" spans="9:11" x14ac:dyDescent="0.25">
      <c r="I147" s="192"/>
      <c r="J147" s="192"/>
      <c r="K147" s="192"/>
    </row>
    <row r="148" spans="9:11" x14ac:dyDescent="0.25">
      <c r="I148" s="192"/>
      <c r="J148" s="192"/>
      <c r="K148" s="192"/>
    </row>
    <row r="149" spans="9:11" x14ac:dyDescent="0.25">
      <c r="I149" s="192"/>
      <c r="J149" s="192"/>
      <c r="K149" s="192"/>
    </row>
    <row r="150" spans="9:11" x14ac:dyDescent="0.25">
      <c r="I150" s="192"/>
      <c r="J150" s="192"/>
      <c r="K150" s="192"/>
    </row>
    <row r="151" spans="9:11" x14ac:dyDescent="0.25">
      <c r="I151" s="192"/>
      <c r="J151" s="192"/>
      <c r="K151" s="192"/>
    </row>
    <row r="152" spans="9:11" x14ac:dyDescent="0.25">
      <c r="I152" s="192"/>
      <c r="J152" s="192"/>
      <c r="K152" s="192"/>
    </row>
    <row r="153" spans="9:11" x14ac:dyDescent="0.25">
      <c r="I153" s="192"/>
      <c r="J153" s="192"/>
      <c r="K153" s="192"/>
    </row>
    <row r="154" spans="9:11" x14ac:dyDescent="0.25">
      <c r="I154" s="192"/>
      <c r="J154" s="192"/>
      <c r="K154" s="192"/>
    </row>
    <row r="155" spans="9:11" x14ac:dyDescent="0.25">
      <c r="I155" s="192"/>
      <c r="J155" s="192"/>
      <c r="K155" s="192"/>
    </row>
    <row r="156" spans="9:11" x14ac:dyDescent="0.25">
      <c r="I156" s="192"/>
      <c r="J156" s="192"/>
      <c r="K156" s="192"/>
    </row>
    <row r="157" spans="9:11" x14ac:dyDescent="0.25">
      <c r="I157" s="192"/>
      <c r="J157" s="192"/>
      <c r="K157" s="192"/>
    </row>
    <row r="158" spans="9:11" x14ac:dyDescent="0.25">
      <c r="I158" s="192"/>
      <c r="J158" s="192"/>
      <c r="K158" s="192"/>
    </row>
    <row r="159" spans="9:11" x14ac:dyDescent="0.25">
      <c r="I159" s="192"/>
      <c r="J159" s="192"/>
      <c r="K159" s="192"/>
    </row>
    <row r="160" spans="9:11" x14ac:dyDescent="0.25">
      <c r="I160" s="192"/>
      <c r="J160" s="192"/>
      <c r="K160" s="192"/>
    </row>
    <row r="161" spans="9:11" x14ac:dyDescent="0.25">
      <c r="I161" s="192"/>
      <c r="J161" s="192"/>
      <c r="K161" s="192"/>
    </row>
    <row r="162" spans="9:11" x14ac:dyDescent="0.25">
      <c r="I162" s="192"/>
      <c r="J162" s="192"/>
      <c r="K162" s="192"/>
    </row>
    <row r="163" spans="9:11" x14ac:dyDescent="0.25">
      <c r="I163" s="192"/>
      <c r="J163" s="192"/>
      <c r="K163" s="192"/>
    </row>
    <row r="164" spans="9:11" x14ac:dyDescent="0.25">
      <c r="I164" s="192"/>
      <c r="J164" s="192"/>
      <c r="K164" s="192"/>
    </row>
    <row r="165" spans="9:11" x14ac:dyDescent="0.25">
      <c r="I165" s="192"/>
      <c r="J165" s="192"/>
      <c r="K165" s="192"/>
    </row>
    <row r="166" spans="9:11" x14ac:dyDescent="0.25">
      <c r="I166" s="192"/>
      <c r="J166" s="192"/>
      <c r="K166" s="192"/>
    </row>
    <row r="167" spans="9:11" x14ac:dyDescent="0.25">
      <c r="I167" s="192"/>
      <c r="J167" s="192"/>
      <c r="K167" s="192"/>
    </row>
    <row r="168" spans="9:11" x14ac:dyDescent="0.25">
      <c r="I168" s="192"/>
      <c r="J168" s="192"/>
      <c r="K168" s="192"/>
    </row>
    <row r="169" spans="9:11" x14ac:dyDescent="0.25">
      <c r="I169" s="192"/>
      <c r="J169" s="192"/>
      <c r="K169" s="192"/>
    </row>
    <row r="170" spans="9:11" x14ac:dyDescent="0.25">
      <c r="I170" s="121"/>
      <c r="J170" s="121"/>
      <c r="K170" s="121"/>
    </row>
    <row r="171" spans="9:11" x14ac:dyDescent="0.25">
      <c r="I171" s="121"/>
      <c r="J171" s="121"/>
      <c r="K171" s="121"/>
    </row>
    <row r="172" spans="9:11" x14ac:dyDescent="0.25">
      <c r="I172" s="121"/>
      <c r="J172" s="121"/>
      <c r="K172" s="121"/>
    </row>
    <row r="173" spans="9:11" x14ac:dyDescent="0.25">
      <c r="I173" s="121"/>
      <c r="J173" s="121"/>
      <c r="K173" s="121"/>
    </row>
  </sheetData>
  <sheetProtection formatCells="0" formatColumns="0" formatRows="0" insertColumns="0" insertRows="0" insertHyperlinks="0" deleteColumns="0" deleteRows="0" sort="0" autoFilter="0" pivotTables="0"/>
  <mergeCells count="15">
    <mergeCell ref="A107:E107"/>
    <mergeCell ref="G4:G5"/>
    <mergeCell ref="H4:L4"/>
    <mergeCell ref="M4:Q4"/>
    <mergeCell ref="R4:T4"/>
    <mergeCell ref="F4:F5"/>
    <mergeCell ref="AH4:AP4"/>
    <mergeCell ref="AQ4:AY4"/>
    <mergeCell ref="A1:E1"/>
    <mergeCell ref="A4:A5"/>
    <mergeCell ref="B4:B5"/>
    <mergeCell ref="D4:D5"/>
    <mergeCell ref="E4:E5"/>
    <mergeCell ref="U4:X4"/>
    <mergeCell ref="Y4:AG4"/>
  </mergeCells>
  <pageMargins left="0.7" right="0.7" top="0.75" bottom="0.75" header="0.3" footer="0.3"/>
  <pageSetup paperSize="9" orientation="portrait" horizontalDpi="180" verticalDpi="180" r:id="rId1"/>
  <ignoredErrors>
    <ignoredError sqref="C49" formula="1"/>
    <ignoredError sqref="A1:A2 F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CF910-84DA-421D-9503-DB6BF02E5861}">
  <sheetPr>
    <tabColor theme="9" tint="-0.249977111117893"/>
  </sheetPr>
  <dimension ref="A1:AZ242"/>
  <sheetViews>
    <sheetView zoomScale="98" zoomScaleNormal="98" workbookViewId="0">
      <pane xSplit="11" ySplit="5" topLeftCell="L6" activePane="bottomRight" state="frozen"/>
      <selection pane="topRight" activeCell="J1" sqref="J1"/>
      <selection pane="bottomLeft" activeCell="A6" sqref="A6"/>
      <selection pane="bottomRight" activeCell="D6" sqref="D6"/>
    </sheetView>
  </sheetViews>
  <sheetFormatPr defaultColWidth="10.33203125" defaultRowHeight="13.2" x14ac:dyDescent="0.25"/>
  <cols>
    <col min="1" max="1" width="4.44140625" style="44" customWidth="1"/>
    <col min="2" max="2" width="8.21875" style="73" customWidth="1"/>
    <col min="3" max="3" width="8.6640625" style="73" customWidth="1"/>
    <col min="4" max="4" width="27.6640625" style="73" customWidth="1"/>
    <col min="5" max="5" width="16.88671875" style="73" customWidth="1"/>
    <col min="6" max="8" width="9" style="77" customWidth="1"/>
    <col min="9" max="9" width="17.21875" style="77" customWidth="1"/>
    <col min="10" max="11" width="9" style="78" customWidth="1"/>
    <col min="12" max="15" width="3.6640625" style="75" customWidth="1"/>
    <col min="16" max="42" width="3.5546875" style="75" customWidth="1"/>
    <col min="43" max="50" width="12.6640625" style="43" customWidth="1"/>
    <col min="51" max="51" width="4" style="164" customWidth="1"/>
    <col min="52" max="52" width="9.6640625" style="78" customWidth="1"/>
    <col min="53" max="53" width="4.6640625" style="44" customWidth="1"/>
    <col min="54" max="16384" width="10.33203125" style="44"/>
  </cols>
  <sheetData>
    <row r="1" spans="1:52" ht="17.399999999999999" customHeight="1" x14ac:dyDescent="0.3">
      <c r="A1" s="286"/>
      <c r="B1" s="286"/>
      <c r="C1" s="286"/>
      <c r="D1" s="286"/>
      <c r="E1" s="242"/>
      <c r="F1" s="40"/>
      <c r="G1" s="40"/>
      <c r="H1" s="40"/>
      <c r="I1" s="240"/>
      <c r="J1" s="41"/>
      <c r="K1" s="41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</row>
    <row r="2" spans="1:52" s="51" customFormat="1" ht="19.8" customHeight="1" x14ac:dyDescent="0.3">
      <c r="A2" s="45" t="str">
        <f>"รายละเอียดการบันทึกวันทำงาน ประจำเดือน "&amp;L4</f>
        <v xml:space="preserve">รายละเอียดการบันทึกวันทำงาน ประจำเดือน </v>
      </c>
      <c r="B2" s="46"/>
      <c r="C2" s="46"/>
      <c r="D2" s="46"/>
      <c r="E2" s="46"/>
      <c r="F2" s="47"/>
      <c r="G2" s="47"/>
      <c r="H2" s="47"/>
      <c r="I2" s="48" t="s">
        <v>17</v>
      </c>
      <c r="J2" s="309"/>
      <c r="K2" s="30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50"/>
      <c r="AR2" s="50"/>
      <c r="AS2" s="50"/>
      <c r="AT2" s="50"/>
      <c r="AU2" s="50"/>
      <c r="AV2" s="50"/>
      <c r="AW2" s="50"/>
      <c r="AX2" s="50"/>
      <c r="AY2" s="165"/>
      <c r="AZ2" s="155"/>
    </row>
    <row r="3" spans="1:52" s="51" customFormat="1" ht="12" customHeight="1" x14ac:dyDescent="0.25">
      <c r="A3" s="52"/>
      <c r="B3" s="53"/>
      <c r="C3" s="53"/>
      <c r="D3" s="53"/>
      <c r="E3" s="53"/>
      <c r="F3" s="53"/>
      <c r="G3" s="53"/>
      <c r="H3" s="53"/>
      <c r="I3" s="53"/>
      <c r="J3" s="52"/>
      <c r="K3" s="54"/>
      <c r="L3" s="55"/>
      <c r="M3" s="55"/>
      <c r="N3" s="55"/>
      <c r="O3" s="56"/>
      <c r="P3" s="55"/>
      <c r="Q3" s="55"/>
      <c r="R3" s="56"/>
      <c r="S3" s="56"/>
      <c r="T3" s="55"/>
      <c r="U3" s="55"/>
      <c r="V3" s="56"/>
      <c r="W3" s="55"/>
      <c r="X3" s="55"/>
      <c r="Y3" s="56"/>
      <c r="Z3" s="56"/>
      <c r="AA3" s="55"/>
      <c r="AB3" s="55"/>
      <c r="AC3" s="56"/>
      <c r="AD3" s="55"/>
      <c r="AE3" s="55"/>
      <c r="AF3" s="56"/>
      <c r="AG3" s="56"/>
      <c r="AH3" s="55"/>
      <c r="AI3" s="55"/>
      <c r="AJ3" s="56"/>
      <c r="AK3" s="55"/>
      <c r="AL3" s="55"/>
      <c r="AM3" s="56"/>
      <c r="AN3" s="56"/>
      <c r="AO3" s="55"/>
      <c r="AP3" s="55"/>
      <c r="AQ3" s="57">
        <v>1</v>
      </c>
      <c r="AR3" s="57">
        <v>2</v>
      </c>
      <c r="AS3" s="57">
        <v>3</v>
      </c>
      <c r="AT3" s="57">
        <v>4</v>
      </c>
      <c r="AU3" s="57">
        <v>5</v>
      </c>
      <c r="AV3" s="57">
        <v>6</v>
      </c>
      <c r="AW3" s="57">
        <v>7</v>
      </c>
      <c r="AX3" s="57">
        <v>8</v>
      </c>
      <c r="AY3" s="166"/>
      <c r="AZ3" s="155"/>
    </row>
    <row r="4" spans="1:52" ht="16.2" customHeight="1" x14ac:dyDescent="0.25">
      <c r="A4" s="325" t="s">
        <v>1</v>
      </c>
      <c r="B4" s="322" t="s">
        <v>3</v>
      </c>
      <c r="C4" s="322" t="s">
        <v>16</v>
      </c>
      <c r="D4" s="313" t="s">
        <v>5</v>
      </c>
      <c r="E4" s="313" t="s">
        <v>2</v>
      </c>
      <c r="F4" s="313" t="s">
        <v>8</v>
      </c>
      <c r="G4" s="322" t="s">
        <v>9</v>
      </c>
      <c r="H4" s="322" t="s">
        <v>7</v>
      </c>
      <c r="I4" s="315" t="s">
        <v>39</v>
      </c>
      <c r="J4" s="320" t="s">
        <v>19</v>
      </c>
      <c r="K4" s="321"/>
      <c r="L4" s="317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  <c r="AD4" s="318"/>
      <c r="AE4" s="318"/>
      <c r="AF4" s="318"/>
      <c r="AG4" s="318"/>
      <c r="AH4" s="318"/>
      <c r="AI4" s="318"/>
      <c r="AJ4" s="318"/>
      <c r="AK4" s="318"/>
      <c r="AL4" s="318"/>
      <c r="AM4" s="318"/>
      <c r="AN4" s="318"/>
      <c r="AO4" s="318"/>
      <c r="AP4" s="319"/>
      <c r="AQ4" s="306" t="s">
        <v>38</v>
      </c>
      <c r="AR4" s="307"/>
      <c r="AS4" s="307"/>
      <c r="AT4" s="307"/>
      <c r="AU4" s="307"/>
      <c r="AV4" s="307"/>
      <c r="AW4" s="307"/>
      <c r="AX4" s="308"/>
      <c r="AY4" s="167"/>
      <c r="AZ4" s="159" t="s">
        <v>53</v>
      </c>
    </row>
    <row r="5" spans="1:52" ht="15.6" customHeight="1" x14ac:dyDescent="0.25">
      <c r="A5" s="326"/>
      <c r="B5" s="323"/>
      <c r="C5" s="323"/>
      <c r="D5" s="314"/>
      <c r="E5" s="314"/>
      <c r="F5" s="314"/>
      <c r="G5" s="323"/>
      <c r="H5" s="323"/>
      <c r="I5" s="316"/>
      <c r="J5" s="58" t="s">
        <v>20</v>
      </c>
      <c r="K5" s="58" t="s">
        <v>84</v>
      </c>
      <c r="L5" s="108">
        <v>1</v>
      </c>
      <c r="M5" s="108">
        <v>2</v>
      </c>
      <c r="N5" s="108">
        <v>3</v>
      </c>
      <c r="O5" s="108">
        <v>4</v>
      </c>
      <c r="P5" s="108">
        <v>5</v>
      </c>
      <c r="Q5" s="108">
        <v>6</v>
      </c>
      <c r="R5" s="108">
        <v>7</v>
      </c>
      <c r="S5" s="108">
        <v>8</v>
      </c>
      <c r="T5" s="108">
        <v>9</v>
      </c>
      <c r="U5" s="108">
        <v>10</v>
      </c>
      <c r="V5" s="108">
        <v>11</v>
      </c>
      <c r="W5" s="108">
        <v>12</v>
      </c>
      <c r="X5" s="108">
        <v>13</v>
      </c>
      <c r="Y5" s="108">
        <v>14</v>
      </c>
      <c r="Z5" s="108">
        <v>15</v>
      </c>
      <c r="AA5" s="108">
        <v>16</v>
      </c>
      <c r="AB5" s="108">
        <v>17</v>
      </c>
      <c r="AC5" s="108">
        <v>18</v>
      </c>
      <c r="AD5" s="108">
        <v>19</v>
      </c>
      <c r="AE5" s="108">
        <v>20</v>
      </c>
      <c r="AF5" s="108">
        <v>21</v>
      </c>
      <c r="AG5" s="108">
        <v>22</v>
      </c>
      <c r="AH5" s="108">
        <v>23</v>
      </c>
      <c r="AI5" s="108">
        <v>24</v>
      </c>
      <c r="AJ5" s="108">
        <v>25</v>
      </c>
      <c r="AK5" s="108">
        <v>26</v>
      </c>
      <c r="AL5" s="108">
        <v>27</v>
      </c>
      <c r="AM5" s="108">
        <v>28</v>
      </c>
      <c r="AN5" s="108">
        <v>29</v>
      </c>
      <c r="AO5" s="108">
        <v>30</v>
      </c>
      <c r="AP5" s="108">
        <v>31</v>
      </c>
      <c r="AQ5" s="109" t="s">
        <v>24</v>
      </c>
      <c r="AR5" s="109" t="s">
        <v>25</v>
      </c>
      <c r="AS5" s="109" t="s">
        <v>26</v>
      </c>
      <c r="AT5" s="109" t="s">
        <v>27</v>
      </c>
      <c r="AU5" s="109" t="s">
        <v>28</v>
      </c>
      <c r="AV5" s="109" t="s">
        <v>31</v>
      </c>
      <c r="AW5" s="109" t="s">
        <v>32</v>
      </c>
      <c r="AX5" s="109" t="s">
        <v>33</v>
      </c>
      <c r="AY5" s="168"/>
      <c r="AZ5" s="160" t="s">
        <v>54</v>
      </c>
    </row>
    <row r="6" spans="1:52" x14ac:dyDescent="0.25">
      <c r="A6" s="81"/>
      <c r="B6" s="82"/>
      <c r="C6" s="82"/>
      <c r="D6" s="83"/>
      <c r="E6" s="92"/>
      <c r="F6" s="82"/>
      <c r="G6" s="82"/>
      <c r="H6" s="82"/>
      <c r="I6" s="111" t="str">
        <f>IF(A6&lt;&gt;"",SUM(AQ6:AX6),"")</f>
        <v/>
      </c>
      <c r="J6" s="59">
        <f t="shared" ref="J6:J15" si="0">IF(COUNTA(L6:AP6)=0,"",COUNTA(L6:AP6))</f>
        <v>1</v>
      </c>
      <c r="K6" s="59">
        <f t="shared" ref="K6:K15" si="1">IF(SUM(L6:AP6)=0,"",SUM(L6:AP6))</f>
        <v>1</v>
      </c>
      <c r="L6" s="87">
        <v>1</v>
      </c>
      <c r="M6" s="87"/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8"/>
      <c r="AR6" s="89"/>
      <c r="AS6" s="89"/>
      <c r="AT6" s="89"/>
      <c r="AU6" s="89"/>
      <c r="AV6" s="89"/>
      <c r="AW6" s="89"/>
      <c r="AX6" s="89"/>
      <c r="AY6" s="163"/>
      <c r="AZ6" s="161">
        <v>1</v>
      </c>
    </row>
    <row r="7" spans="1:52" x14ac:dyDescent="0.25">
      <c r="A7" s="81"/>
      <c r="B7" s="82"/>
      <c r="C7" s="82"/>
      <c r="D7" s="83"/>
      <c r="E7" s="92"/>
      <c r="F7" s="82"/>
      <c r="G7" s="82"/>
      <c r="H7" s="82"/>
      <c r="I7" s="111" t="str">
        <f t="shared" ref="I7:I70" si="2">IF(A7&lt;&gt;"",SUM(AQ7:AX7),"")</f>
        <v/>
      </c>
      <c r="J7" s="59">
        <f t="shared" si="0"/>
        <v>1</v>
      </c>
      <c r="K7" s="59">
        <f t="shared" si="1"/>
        <v>1</v>
      </c>
      <c r="L7" s="87">
        <v>1</v>
      </c>
      <c r="M7" s="87"/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8"/>
      <c r="AR7" s="89"/>
      <c r="AS7" s="89"/>
      <c r="AT7" s="89"/>
      <c r="AU7" s="89"/>
      <c r="AV7" s="89"/>
      <c r="AW7" s="89"/>
      <c r="AX7" s="89"/>
      <c r="AY7" s="163"/>
      <c r="AZ7" s="161">
        <v>1</v>
      </c>
    </row>
    <row r="8" spans="1:52" x14ac:dyDescent="0.25">
      <c r="A8" s="81"/>
      <c r="B8" s="82"/>
      <c r="C8" s="82"/>
      <c r="D8" s="83"/>
      <c r="E8" s="92"/>
      <c r="F8" s="82"/>
      <c r="G8" s="82"/>
      <c r="H8" s="82"/>
      <c r="I8" s="111" t="str">
        <f t="shared" si="2"/>
        <v/>
      </c>
      <c r="J8" s="59">
        <f t="shared" si="0"/>
        <v>1</v>
      </c>
      <c r="K8" s="59">
        <f t="shared" si="1"/>
        <v>1</v>
      </c>
      <c r="L8" s="87">
        <v>1</v>
      </c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8"/>
      <c r="AR8" s="89"/>
      <c r="AS8" s="89"/>
      <c r="AT8" s="89"/>
      <c r="AU8" s="89"/>
      <c r="AV8" s="89"/>
      <c r="AW8" s="89"/>
      <c r="AX8" s="89"/>
      <c r="AY8" s="163"/>
      <c r="AZ8" s="161">
        <v>1</v>
      </c>
    </row>
    <row r="9" spans="1:52" x14ac:dyDescent="0.25">
      <c r="A9" s="81"/>
      <c r="B9" s="82"/>
      <c r="C9" s="82"/>
      <c r="D9" s="83"/>
      <c r="E9" s="92"/>
      <c r="F9" s="82"/>
      <c r="G9" s="82"/>
      <c r="H9" s="82"/>
      <c r="I9" s="111" t="str">
        <f t="shared" si="2"/>
        <v/>
      </c>
      <c r="J9" s="59">
        <f t="shared" si="0"/>
        <v>1</v>
      </c>
      <c r="K9" s="59">
        <f t="shared" si="1"/>
        <v>1</v>
      </c>
      <c r="L9" s="87">
        <v>1</v>
      </c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8"/>
      <c r="AR9" s="89"/>
      <c r="AS9" s="89"/>
      <c r="AT9" s="89"/>
      <c r="AU9" s="89"/>
      <c r="AV9" s="89"/>
      <c r="AW9" s="89"/>
      <c r="AX9" s="89"/>
      <c r="AY9" s="163"/>
      <c r="AZ9" s="161">
        <v>1</v>
      </c>
    </row>
    <row r="10" spans="1:52" x14ac:dyDescent="0.25">
      <c r="A10" s="81"/>
      <c r="B10" s="82"/>
      <c r="C10" s="82"/>
      <c r="D10" s="83"/>
      <c r="E10" s="92"/>
      <c r="F10" s="82"/>
      <c r="G10" s="82"/>
      <c r="H10" s="82"/>
      <c r="I10" s="111" t="str">
        <f t="shared" si="2"/>
        <v/>
      </c>
      <c r="J10" s="59">
        <f t="shared" si="0"/>
        <v>1</v>
      </c>
      <c r="K10" s="59">
        <f t="shared" si="1"/>
        <v>1</v>
      </c>
      <c r="L10" s="87">
        <v>1</v>
      </c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8"/>
      <c r="AR10" s="89"/>
      <c r="AS10" s="89"/>
      <c r="AT10" s="89"/>
      <c r="AU10" s="89"/>
      <c r="AV10" s="89"/>
      <c r="AW10" s="89"/>
      <c r="AX10" s="89"/>
      <c r="AY10" s="163"/>
      <c r="AZ10" s="161">
        <v>1</v>
      </c>
    </row>
    <row r="11" spans="1:52" x14ac:dyDescent="0.25">
      <c r="A11" s="81"/>
      <c r="B11" s="82"/>
      <c r="C11" s="82"/>
      <c r="D11" s="83"/>
      <c r="E11" s="92"/>
      <c r="F11" s="82"/>
      <c r="G11" s="82"/>
      <c r="H11" s="82"/>
      <c r="I11" s="111" t="str">
        <f t="shared" si="2"/>
        <v/>
      </c>
      <c r="J11" s="59">
        <f t="shared" si="0"/>
        <v>1</v>
      </c>
      <c r="K11" s="59">
        <f t="shared" si="1"/>
        <v>1</v>
      </c>
      <c r="L11" s="87">
        <v>1</v>
      </c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8"/>
      <c r="AR11" s="89"/>
      <c r="AS11" s="89"/>
      <c r="AT11" s="89"/>
      <c r="AU11" s="89"/>
      <c r="AV11" s="89"/>
      <c r="AW11" s="89"/>
      <c r="AX11" s="89"/>
      <c r="AY11" s="163"/>
      <c r="AZ11" s="161">
        <v>1</v>
      </c>
    </row>
    <row r="12" spans="1:52" x14ac:dyDescent="0.25">
      <c r="A12" s="81"/>
      <c r="B12" s="82"/>
      <c r="C12" s="82"/>
      <c r="D12" s="83"/>
      <c r="E12" s="92"/>
      <c r="F12" s="82"/>
      <c r="G12" s="82"/>
      <c r="H12" s="82"/>
      <c r="I12" s="111" t="str">
        <f t="shared" si="2"/>
        <v/>
      </c>
      <c r="J12" s="59">
        <f t="shared" si="0"/>
        <v>1</v>
      </c>
      <c r="K12" s="59">
        <f t="shared" si="1"/>
        <v>1</v>
      </c>
      <c r="L12" s="87">
        <v>1</v>
      </c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8"/>
      <c r="AR12" s="89"/>
      <c r="AS12" s="89"/>
      <c r="AT12" s="89"/>
      <c r="AU12" s="89"/>
      <c r="AV12" s="89"/>
      <c r="AW12" s="89"/>
      <c r="AX12" s="89"/>
      <c r="AY12" s="163"/>
      <c r="AZ12" s="161">
        <v>1</v>
      </c>
    </row>
    <row r="13" spans="1:52" x14ac:dyDescent="0.25">
      <c r="A13" s="81"/>
      <c r="B13" s="82"/>
      <c r="C13" s="82"/>
      <c r="D13" s="83"/>
      <c r="E13" s="92"/>
      <c r="F13" s="82"/>
      <c r="G13" s="82"/>
      <c r="H13" s="82"/>
      <c r="I13" s="111" t="str">
        <f t="shared" si="2"/>
        <v/>
      </c>
      <c r="J13" s="59">
        <f t="shared" si="0"/>
        <v>1</v>
      </c>
      <c r="K13" s="59">
        <f t="shared" si="1"/>
        <v>1</v>
      </c>
      <c r="L13" s="87">
        <v>1</v>
      </c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8"/>
      <c r="AR13" s="89"/>
      <c r="AS13" s="89"/>
      <c r="AT13" s="89"/>
      <c r="AU13" s="89"/>
      <c r="AV13" s="89"/>
      <c r="AW13" s="89"/>
      <c r="AX13" s="89"/>
      <c r="AY13" s="163"/>
      <c r="AZ13" s="161">
        <v>1</v>
      </c>
    </row>
    <row r="14" spans="1:52" x14ac:dyDescent="0.25">
      <c r="A14" s="81"/>
      <c r="B14" s="82"/>
      <c r="C14" s="82"/>
      <c r="D14" s="83"/>
      <c r="E14" s="92"/>
      <c r="F14" s="82"/>
      <c r="G14" s="82"/>
      <c r="H14" s="82"/>
      <c r="I14" s="111" t="str">
        <f t="shared" si="2"/>
        <v/>
      </c>
      <c r="J14" s="59">
        <f t="shared" si="0"/>
        <v>1</v>
      </c>
      <c r="K14" s="59">
        <f t="shared" si="1"/>
        <v>1</v>
      </c>
      <c r="L14" s="87">
        <v>1</v>
      </c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8"/>
      <c r="AR14" s="89"/>
      <c r="AS14" s="89"/>
      <c r="AT14" s="89"/>
      <c r="AU14" s="89"/>
      <c r="AV14" s="89"/>
      <c r="AW14" s="89"/>
      <c r="AX14" s="89"/>
      <c r="AY14" s="163"/>
      <c r="AZ14" s="161">
        <v>1</v>
      </c>
    </row>
    <row r="15" spans="1:52" x14ac:dyDescent="0.25">
      <c r="A15" s="81"/>
      <c r="B15" s="82"/>
      <c r="C15" s="82"/>
      <c r="D15" s="83"/>
      <c r="E15" s="92"/>
      <c r="F15" s="82"/>
      <c r="G15" s="82"/>
      <c r="H15" s="82"/>
      <c r="I15" s="111" t="str">
        <f t="shared" si="2"/>
        <v/>
      </c>
      <c r="J15" s="59">
        <f t="shared" si="0"/>
        <v>1</v>
      </c>
      <c r="K15" s="59">
        <f t="shared" si="1"/>
        <v>1</v>
      </c>
      <c r="L15" s="87">
        <v>1</v>
      </c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8"/>
      <c r="AR15" s="89"/>
      <c r="AS15" s="89"/>
      <c r="AT15" s="89"/>
      <c r="AU15" s="89"/>
      <c r="AV15" s="89"/>
      <c r="AW15" s="89"/>
      <c r="AX15" s="89"/>
      <c r="AY15" s="163"/>
      <c r="AZ15" s="161">
        <v>1</v>
      </c>
    </row>
    <row r="16" spans="1:52" x14ac:dyDescent="0.25">
      <c r="A16" s="81"/>
      <c r="B16" s="82"/>
      <c r="C16" s="82"/>
      <c r="D16" s="83"/>
      <c r="E16" s="92"/>
      <c r="F16" s="82"/>
      <c r="G16" s="82"/>
      <c r="H16" s="82"/>
      <c r="I16" s="111" t="str">
        <f t="shared" si="2"/>
        <v/>
      </c>
      <c r="J16" s="59">
        <f t="shared" ref="J16:J47" si="3">IF(COUNTA(L16:AP16)=0,"",COUNTA(L16:AP16))</f>
        <v>1</v>
      </c>
      <c r="K16" s="59">
        <f t="shared" ref="K16:K47" si="4">IF(SUM(L16:AP16)=0,"",SUM(L16:AP16))</f>
        <v>1</v>
      </c>
      <c r="L16" s="87">
        <v>1</v>
      </c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8"/>
      <c r="AR16" s="89"/>
      <c r="AS16" s="89"/>
      <c r="AT16" s="89"/>
      <c r="AU16" s="89"/>
      <c r="AV16" s="89"/>
      <c r="AW16" s="89"/>
      <c r="AX16" s="89"/>
      <c r="AY16" s="163"/>
      <c r="AZ16" s="161">
        <v>1</v>
      </c>
    </row>
    <row r="17" spans="1:52" x14ac:dyDescent="0.25">
      <c r="A17" s="79"/>
      <c r="B17" s="82"/>
      <c r="C17" s="82"/>
      <c r="D17" s="83"/>
      <c r="E17" s="92"/>
      <c r="F17" s="82"/>
      <c r="G17" s="82"/>
      <c r="H17" s="82"/>
      <c r="I17" s="111" t="str">
        <f t="shared" si="2"/>
        <v/>
      </c>
      <c r="J17" s="59">
        <f t="shared" si="3"/>
        <v>1</v>
      </c>
      <c r="K17" s="59">
        <f t="shared" si="4"/>
        <v>1</v>
      </c>
      <c r="L17" s="87">
        <v>1</v>
      </c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9"/>
      <c r="AR17" s="89"/>
      <c r="AS17" s="89"/>
      <c r="AT17" s="89"/>
      <c r="AU17" s="89"/>
      <c r="AV17" s="89"/>
      <c r="AW17" s="89"/>
      <c r="AX17" s="89"/>
      <c r="AY17" s="163"/>
      <c r="AZ17" s="161">
        <v>1</v>
      </c>
    </row>
    <row r="18" spans="1:52" x14ac:dyDescent="0.25">
      <c r="A18" s="81"/>
      <c r="B18" s="82"/>
      <c r="C18" s="82"/>
      <c r="D18" s="83"/>
      <c r="E18" s="92"/>
      <c r="F18" s="82"/>
      <c r="G18" s="82"/>
      <c r="H18" s="82"/>
      <c r="I18" s="111" t="str">
        <f t="shared" si="2"/>
        <v/>
      </c>
      <c r="J18" s="59">
        <f t="shared" si="3"/>
        <v>1</v>
      </c>
      <c r="K18" s="59">
        <f t="shared" si="4"/>
        <v>1</v>
      </c>
      <c r="L18" s="87">
        <v>1</v>
      </c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9"/>
      <c r="AR18" s="89"/>
      <c r="AS18" s="89"/>
      <c r="AT18" s="89"/>
      <c r="AU18" s="89"/>
      <c r="AV18" s="89"/>
      <c r="AW18" s="89"/>
      <c r="AX18" s="89"/>
      <c r="AY18" s="163"/>
      <c r="AZ18" s="161">
        <v>1</v>
      </c>
    </row>
    <row r="19" spans="1:52" x14ac:dyDescent="0.25">
      <c r="A19" s="79"/>
      <c r="B19" s="82"/>
      <c r="C19" s="82"/>
      <c r="D19" s="83"/>
      <c r="E19" s="92"/>
      <c r="F19" s="82"/>
      <c r="G19" s="82"/>
      <c r="H19" s="82"/>
      <c r="I19" s="111" t="str">
        <f t="shared" si="2"/>
        <v/>
      </c>
      <c r="J19" s="59">
        <f t="shared" si="3"/>
        <v>1</v>
      </c>
      <c r="K19" s="59">
        <f t="shared" si="4"/>
        <v>1</v>
      </c>
      <c r="L19" s="87">
        <v>1</v>
      </c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9"/>
      <c r="AR19" s="89"/>
      <c r="AS19" s="89"/>
      <c r="AT19" s="89"/>
      <c r="AU19" s="89"/>
      <c r="AV19" s="89"/>
      <c r="AW19" s="89"/>
      <c r="AX19" s="89"/>
      <c r="AY19" s="163"/>
      <c r="AZ19" s="161">
        <v>1</v>
      </c>
    </row>
    <row r="20" spans="1:52" x14ac:dyDescent="0.25">
      <c r="A20" s="81"/>
      <c r="B20" s="82"/>
      <c r="C20" s="82"/>
      <c r="D20" s="83"/>
      <c r="E20" s="92"/>
      <c r="F20" s="82"/>
      <c r="G20" s="82"/>
      <c r="H20" s="82"/>
      <c r="I20" s="111" t="str">
        <f t="shared" si="2"/>
        <v/>
      </c>
      <c r="J20" s="59">
        <f t="shared" si="3"/>
        <v>1</v>
      </c>
      <c r="K20" s="59">
        <f t="shared" si="4"/>
        <v>1</v>
      </c>
      <c r="L20" s="87">
        <v>1</v>
      </c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  <c r="AA20" s="87"/>
      <c r="AB20" s="87"/>
      <c r="AC20" s="87"/>
      <c r="AD20" s="87"/>
      <c r="AE20" s="87"/>
      <c r="AF20" s="87"/>
      <c r="AG20" s="87"/>
      <c r="AH20" s="87"/>
      <c r="AI20" s="87"/>
      <c r="AJ20" s="87"/>
      <c r="AK20" s="87"/>
      <c r="AL20" s="87"/>
      <c r="AM20" s="87"/>
      <c r="AN20" s="87"/>
      <c r="AO20" s="87"/>
      <c r="AP20" s="87"/>
      <c r="AQ20" s="89"/>
      <c r="AR20" s="89"/>
      <c r="AS20" s="89"/>
      <c r="AT20" s="89"/>
      <c r="AU20" s="89"/>
      <c r="AV20" s="89"/>
      <c r="AW20" s="89"/>
      <c r="AX20" s="89"/>
      <c r="AY20" s="163"/>
      <c r="AZ20" s="161">
        <v>1</v>
      </c>
    </row>
    <row r="21" spans="1:52" x14ac:dyDescent="0.25">
      <c r="A21" s="79"/>
      <c r="B21" s="82"/>
      <c r="C21" s="82"/>
      <c r="D21" s="83"/>
      <c r="E21" s="92"/>
      <c r="F21" s="82"/>
      <c r="G21" s="82"/>
      <c r="H21" s="82"/>
      <c r="I21" s="111" t="str">
        <f t="shared" si="2"/>
        <v/>
      </c>
      <c r="J21" s="59">
        <f t="shared" si="3"/>
        <v>1</v>
      </c>
      <c r="K21" s="59">
        <f t="shared" si="4"/>
        <v>1</v>
      </c>
      <c r="L21" s="87">
        <v>1</v>
      </c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9"/>
      <c r="AR21" s="89"/>
      <c r="AS21" s="89"/>
      <c r="AT21" s="89"/>
      <c r="AU21" s="89"/>
      <c r="AV21" s="89"/>
      <c r="AW21" s="89"/>
      <c r="AX21" s="89"/>
      <c r="AY21" s="163"/>
      <c r="AZ21" s="161">
        <v>1</v>
      </c>
    </row>
    <row r="22" spans="1:52" x14ac:dyDescent="0.25">
      <c r="A22" s="81"/>
      <c r="B22" s="82"/>
      <c r="C22" s="82"/>
      <c r="D22" s="83"/>
      <c r="E22" s="92"/>
      <c r="F22" s="82"/>
      <c r="G22" s="82"/>
      <c r="H22" s="82"/>
      <c r="I22" s="111" t="str">
        <f t="shared" si="2"/>
        <v/>
      </c>
      <c r="J22" s="59">
        <f t="shared" si="3"/>
        <v>1</v>
      </c>
      <c r="K22" s="59">
        <f t="shared" si="4"/>
        <v>1</v>
      </c>
      <c r="L22" s="87">
        <v>1</v>
      </c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9"/>
      <c r="AR22" s="89"/>
      <c r="AS22" s="89"/>
      <c r="AT22" s="89"/>
      <c r="AU22" s="89"/>
      <c r="AV22" s="89"/>
      <c r="AW22" s="89"/>
      <c r="AX22" s="89"/>
      <c r="AY22" s="163"/>
      <c r="AZ22" s="161">
        <v>1</v>
      </c>
    </row>
    <row r="23" spans="1:52" x14ac:dyDescent="0.25">
      <c r="A23" s="79"/>
      <c r="B23" s="82"/>
      <c r="C23" s="82"/>
      <c r="D23" s="83"/>
      <c r="E23" s="92"/>
      <c r="F23" s="82"/>
      <c r="G23" s="82"/>
      <c r="H23" s="82"/>
      <c r="I23" s="111" t="str">
        <f t="shared" si="2"/>
        <v/>
      </c>
      <c r="J23" s="59">
        <f t="shared" si="3"/>
        <v>1</v>
      </c>
      <c r="K23" s="59">
        <f t="shared" si="4"/>
        <v>1</v>
      </c>
      <c r="L23" s="87">
        <v>1</v>
      </c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9"/>
      <c r="AR23" s="89"/>
      <c r="AS23" s="89"/>
      <c r="AT23" s="89"/>
      <c r="AU23" s="89"/>
      <c r="AV23" s="89"/>
      <c r="AW23" s="89"/>
      <c r="AX23" s="89"/>
      <c r="AY23" s="163"/>
      <c r="AZ23" s="161">
        <v>1</v>
      </c>
    </row>
    <row r="24" spans="1:52" x14ac:dyDescent="0.25">
      <c r="A24" s="81"/>
      <c r="B24" s="82"/>
      <c r="C24" s="82"/>
      <c r="D24" s="83"/>
      <c r="E24" s="92"/>
      <c r="F24" s="82"/>
      <c r="G24" s="82"/>
      <c r="H24" s="82"/>
      <c r="I24" s="111" t="str">
        <f t="shared" si="2"/>
        <v/>
      </c>
      <c r="J24" s="59">
        <f t="shared" si="3"/>
        <v>1</v>
      </c>
      <c r="K24" s="59">
        <f t="shared" si="4"/>
        <v>1</v>
      </c>
      <c r="L24" s="87">
        <v>1</v>
      </c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9"/>
      <c r="AR24" s="89"/>
      <c r="AS24" s="89"/>
      <c r="AT24" s="89"/>
      <c r="AU24" s="89"/>
      <c r="AV24" s="89"/>
      <c r="AW24" s="89"/>
      <c r="AX24" s="89"/>
      <c r="AY24" s="163"/>
      <c r="AZ24" s="161">
        <v>1</v>
      </c>
    </row>
    <row r="25" spans="1:52" x14ac:dyDescent="0.25">
      <c r="A25" s="79"/>
      <c r="B25" s="82"/>
      <c r="C25" s="82"/>
      <c r="D25" s="83"/>
      <c r="E25" s="92"/>
      <c r="F25" s="82"/>
      <c r="G25" s="82"/>
      <c r="H25" s="82"/>
      <c r="I25" s="111" t="str">
        <f t="shared" si="2"/>
        <v/>
      </c>
      <c r="J25" s="59">
        <f t="shared" si="3"/>
        <v>1</v>
      </c>
      <c r="K25" s="59">
        <f t="shared" si="4"/>
        <v>1</v>
      </c>
      <c r="L25" s="87">
        <v>1</v>
      </c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  <c r="AA25" s="87"/>
      <c r="AB25" s="87"/>
      <c r="AC25" s="87"/>
      <c r="AD25" s="87"/>
      <c r="AE25" s="87"/>
      <c r="AF25" s="87"/>
      <c r="AG25" s="87"/>
      <c r="AH25" s="87"/>
      <c r="AI25" s="87"/>
      <c r="AJ25" s="87"/>
      <c r="AK25" s="87"/>
      <c r="AL25" s="87"/>
      <c r="AM25" s="87"/>
      <c r="AN25" s="87"/>
      <c r="AO25" s="87"/>
      <c r="AP25" s="87"/>
      <c r="AQ25" s="89"/>
      <c r="AR25" s="89"/>
      <c r="AS25" s="89"/>
      <c r="AT25" s="89"/>
      <c r="AU25" s="89"/>
      <c r="AV25" s="89"/>
      <c r="AW25" s="89"/>
      <c r="AX25" s="89"/>
      <c r="AY25" s="163"/>
      <c r="AZ25" s="161">
        <v>1</v>
      </c>
    </row>
    <row r="26" spans="1:52" x14ac:dyDescent="0.25">
      <c r="A26" s="81"/>
      <c r="B26" s="82"/>
      <c r="C26" s="82"/>
      <c r="D26" s="83"/>
      <c r="E26" s="92"/>
      <c r="F26" s="82"/>
      <c r="G26" s="82"/>
      <c r="H26" s="82"/>
      <c r="I26" s="111" t="str">
        <f t="shared" si="2"/>
        <v/>
      </c>
      <c r="J26" s="59">
        <f t="shared" si="3"/>
        <v>1</v>
      </c>
      <c r="K26" s="59">
        <f t="shared" si="4"/>
        <v>1</v>
      </c>
      <c r="L26" s="87">
        <v>1</v>
      </c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9"/>
      <c r="AR26" s="89"/>
      <c r="AS26" s="89"/>
      <c r="AT26" s="89"/>
      <c r="AU26" s="89"/>
      <c r="AV26" s="89"/>
      <c r="AW26" s="89"/>
      <c r="AX26" s="89"/>
      <c r="AY26" s="163"/>
      <c r="AZ26" s="161">
        <v>1</v>
      </c>
    </row>
    <row r="27" spans="1:52" x14ac:dyDescent="0.25">
      <c r="A27" s="79"/>
      <c r="B27" s="82"/>
      <c r="C27" s="82"/>
      <c r="D27" s="83"/>
      <c r="E27" s="92"/>
      <c r="F27" s="82"/>
      <c r="G27" s="82"/>
      <c r="H27" s="82"/>
      <c r="I27" s="111" t="str">
        <f t="shared" si="2"/>
        <v/>
      </c>
      <c r="J27" s="59">
        <f t="shared" si="3"/>
        <v>1</v>
      </c>
      <c r="K27" s="59">
        <f t="shared" si="4"/>
        <v>1</v>
      </c>
      <c r="L27" s="87">
        <v>1</v>
      </c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9"/>
      <c r="AR27" s="89"/>
      <c r="AS27" s="89"/>
      <c r="AT27" s="89"/>
      <c r="AU27" s="89"/>
      <c r="AV27" s="89"/>
      <c r="AW27" s="89"/>
      <c r="AX27" s="89"/>
      <c r="AY27" s="163"/>
      <c r="AZ27" s="161">
        <v>1</v>
      </c>
    </row>
    <row r="28" spans="1:52" x14ac:dyDescent="0.25">
      <c r="A28" s="81"/>
      <c r="B28" s="82"/>
      <c r="C28" s="82"/>
      <c r="D28" s="83"/>
      <c r="E28" s="92"/>
      <c r="F28" s="82"/>
      <c r="G28" s="82"/>
      <c r="H28" s="82"/>
      <c r="I28" s="111" t="str">
        <f t="shared" si="2"/>
        <v/>
      </c>
      <c r="J28" s="59">
        <f t="shared" si="3"/>
        <v>1</v>
      </c>
      <c r="K28" s="59">
        <f t="shared" si="4"/>
        <v>1</v>
      </c>
      <c r="L28" s="87">
        <v>1</v>
      </c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8"/>
      <c r="AR28" s="89"/>
      <c r="AS28" s="89"/>
      <c r="AT28" s="89"/>
      <c r="AU28" s="89"/>
      <c r="AV28" s="89"/>
      <c r="AW28" s="89"/>
      <c r="AX28" s="89"/>
      <c r="AY28" s="163"/>
      <c r="AZ28" s="161">
        <v>1</v>
      </c>
    </row>
    <row r="29" spans="1:52" x14ac:dyDescent="0.25">
      <c r="A29" s="79"/>
      <c r="B29" s="82"/>
      <c r="C29" s="82"/>
      <c r="D29" s="83"/>
      <c r="E29" s="92"/>
      <c r="F29" s="82"/>
      <c r="G29" s="82"/>
      <c r="H29" s="82"/>
      <c r="I29" s="111" t="str">
        <f t="shared" si="2"/>
        <v/>
      </c>
      <c r="J29" s="59">
        <f t="shared" si="3"/>
        <v>1</v>
      </c>
      <c r="K29" s="59">
        <f t="shared" si="4"/>
        <v>1</v>
      </c>
      <c r="L29" s="87">
        <v>1</v>
      </c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8"/>
      <c r="AR29" s="89"/>
      <c r="AS29" s="89"/>
      <c r="AT29" s="89"/>
      <c r="AU29" s="89"/>
      <c r="AV29" s="89"/>
      <c r="AW29" s="89"/>
      <c r="AX29" s="89"/>
      <c r="AY29" s="163"/>
      <c r="AZ29" s="161">
        <v>1</v>
      </c>
    </row>
    <row r="30" spans="1:52" x14ac:dyDescent="0.25">
      <c r="A30" s="81"/>
      <c r="B30" s="82"/>
      <c r="C30" s="82"/>
      <c r="D30" s="83"/>
      <c r="E30" s="92"/>
      <c r="F30" s="82"/>
      <c r="G30" s="82"/>
      <c r="H30" s="82"/>
      <c r="I30" s="111" t="str">
        <f t="shared" si="2"/>
        <v/>
      </c>
      <c r="J30" s="59">
        <f t="shared" si="3"/>
        <v>1</v>
      </c>
      <c r="K30" s="59">
        <f t="shared" si="4"/>
        <v>1</v>
      </c>
      <c r="L30" s="87">
        <v>1</v>
      </c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9"/>
      <c r="AR30" s="89"/>
      <c r="AS30" s="89"/>
      <c r="AT30" s="89"/>
      <c r="AU30" s="89"/>
      <c r="AV30" s="89"/>
      <c r="AW30" s="89"/>
      <c r="AX30" s="89"/>
      <c r="AY30" s="163"/>
      <c r="AZ30" s="161">
        <v>1</v>
      </c>
    </row>
    <row r="31" spans="1:52" x14ac:dyDescent="0.25">
      <c r="A31" s="79"/>
      <c r="B31" s="82"/>
      <c r="C31" s="82"/>
      <c r="D31" s="83"/>
      <c r="E31" s="92"/>
      <c r="F31" s="82"/>
      <c r="G31" s="82"/>
      <c r="H31" s="82"/>
      <c r="I31" s="111" t="str">
        <f t="shared" si="2"/>
        <v/>
      </c>
      <c r="J31" s="59">
        <f t="shared" si="3"/>
        <v>1</v>
      </c>
      <c r="K31" s="59">
        <f t="shared" si="4"/>
        <v>1</v>
      </c>
      <c r="L31" s="87">
        <v>1</v>
      </c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9"/>
      <c r="AR31" s="89"/>
      <c r="AS31" s="89"/>
      <c r="AT31" s="89"/>
      <c r="AU31" s="89"/>
      <c r="AV31" s="89"/>
      <c r="AW31" s="89"/>
      <c r="AX31" s="89"/>
      <c r="AY31" s="163"/>
      <c r="AZ31" s="161">
        <v>1</v>
      </c>
    </row>
    <row r="32" spans="1:52" x14ac:dyDescent="0.25">
      <c r="A32" s="81"/>
      <c r="B32" s="82"/>
      <c r="C32" s="82"/>
      <c r="D32" s="83"/>
      <c r="E32" s="92"/>
      <c r="F32" s="82"/>
      <c r="G32" s="82"/>
      <c r="H32" s="82"/>
      <c r="I32" s="111" t="str">
        <f t="shared" si="2"/>
        <v/>
      </c>
      <c r="J32" s="59">
        <f t="shared" si="3"/>
        <v>1</v>
      </c>
      <c r="K32" s="59">
        <f t="shared" si="4"/>
        <v>1</v>
      </c>
      <c r="L32" s="87">
        <v>1</v>
      </c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9"/>
      <c r="AR32" s="89"/>
      <c r="AS32" s="89"/>
      <c r="AT32" s="89"/>
      <c r="AU32" s="89"/>
      <c r="AV32" s="89"/>
      <c r="AW32" s="89"/>
      <c r="AX32" s="89"/>
      <c r="AY32" s="163"/>
      <c r="AZ32" s="161">
        <v>1</v>
      </c>
    </row>
    <row r="33" spans="1:52" x14ac:dyDescent="0.25">
      <c r="A33" s="79"/>
      <c r="B33" s="82"/>
      <c r="C33" s="82"/>
      <c r="D33" s="83"/>
      <c r="E33" s="92"/>
      <c r="F33" s="82"/>
      <c r="G33" s="82"/>
      <c r="H33" s="82"/>
      <c r="I33" s="111" t="str">
        <f t="shared" si="2"/>
        <v/>
      </c>
      <c r="J33" s="59">
        <f t="shared" si="3"/>
        <v>1</v>
      </c>
      <c r="K33" s="59">
        <f t="shared" si="4"/>
        <v>1</v>
      </c>
      <c r="L33" s="87">
        <v>1</v>
      </c>
      <c r="M33" s="87"/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9"/>
      <c r="AR33" s="89"/>
      <c r="AS33" s="89"/>
      <c r="AT33" s="89"/>
      <c r="AU33" s="89"/>
      <c r="AV33" s="89"/>
      <c r="AW33" s="89"/>
      <c r="AX33" s="89"/>
      <c r="AY33" s="163"/>
      <c r="AZ33" s="161">
        <v>1</v>
      </c>
    </row>
    <row r="34" spans="1:52" x14ac:dyDescent="0.25">
      <c r="A34" s="81"/>
      <c r="B34" s="82"/>
      <c r="C34" s="82"/>
      <c r="D34" s="83"/>
      <c r="E34" s="92"/>
      <c r="F34" s="82"/>
      <c r="G34" s="82"/>
      <c r="H34" s="82"/>
      <c r="I34" s="111" t="str">
        <f t="shared" si="2"/>
        <v/>
      </c>
      <c r="J34" s="59">
        <f t="shared" si="3"/>
        <v>1</v>
      </c>
      <c r="K34" s="59">
        <f t="shared" si="4"/>
        <v>1</v>
      </c>
      <c r="L34" s="87">
        <v>1</v>
      </c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9"/>
      <c r="AR34" s="89"/>
      <c r="AS34" s="89"/>
      <c r="AT34" s="89"/>
      <c r="AU34" s="89"/>
      <c r="AV34" s="89"/>
      <c r="AW34" s="89"/>
      <c r="AX34" s="89"/>
      <c r="AY34" s="163"/>
      <c r="AZ34" s="161">
        <v>1</v>
      </c>
    </row>
    <row r="35" spans="1:52" x14ac:dyDescent="0.25">
      <c r="A35" s="81"/>
      <c r="B35" s="82"/>
      <c r="C35" s="82"/>
      <c r="D35" s="83"/>
      <c r="E35" s="92"/>
      <c r="F35" s="82"/>
      <c r="G35" s="125"/>
      <c r="H35" s="82"/>
      <c r="I35" s="111" t="str">
        <f t="shared" si="2"/>
        <v/>
      </c>
      <c r="J35" s="59">
        <f t="shared" si="3"/>
        <v>1</v>
      </c>
      <c r="K35" s="59">
        <f t="shared" si="4"/>
        <v>1</v>
      </c>
      <c r="L35" s="87">
        <v>1</v>
      </c>
      <c r="M35" s="87"/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9"/>
      <c r="AR35" s="89"/>
      <c r="AS35" s="89"/>
      <c r="AT35" s="89"/>
      <c r="AU35" s="89"/>
      <c r="AV35" s="89"/>
      <c r="AW35" s="89"/>
      <c r="AX35" s="89"/>
      <c r="AY35" s="163"/>
      <c r="AZ35" s="161">
        <v>1</v>
      </c>
    </row>
    <row r="36" spans="1:52" x14ac:dyDescent="0.25">
      <c r="A36" s="81"/>
      <c r="B36" s="82"/>
      <c r="C36" s="82"/>
      <c r="D36" s="83"/>
      <c r="E36" s="92"/>
      <c r="F36" s="82"/>
      <c r="G36" s="82"/>
      <c r="H36" s="82"/>
      <c r="I36" s="111" t="str">
        <f t="shared" si="2"/>
        <v/>
      </c>
      <c r="J36" s="59">
        <f t="shared" si="3"/>
        <v>1</v>
      </c>
      <c r="K36" s="59">
        <f t="shared" si="4"/>
        <v>1</v>
      </c>
      <c r="L36" s="87">
        <v>1</v>
      </c>
      <c r="M36" s="87"/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9"/>
      <c r="AR36" s="89"/>
      <c r="AS36" s="89"/>
      <c r="AT36" s="89"/>
      <c r="AU36" s="89"/>
      <c r="AV36" s="89"/>
      <c r="AW36" s="89"/>
      <c r="AX36" s="89"/>
      <c r="AY36" s="163"/>
      <c r="AZ36" s="161">
        <v>1</v>
      </c>
    </row>
    <row r="37" spans="1:52" x14ac:dyDescent="0.25">
      <c r="A37" s="79"/>
      <c r="B37" s="82"/>
      <c r="C37" s="82"/>
      <c r="D37" s="83"/>
      <c r="E37" s="92"/>
      <c r="F37" s="82"/>
      <c r="G37" s="82"/>
      <c r="H37" s="82"/>
      <c r="I37" s="111" t="str">
        <f t="shared" si="2"/>
        <v/>
      </c>
      <c r="J37" s="59">
        <f t="shared" si="3"/>
        <v>1</v>
      </c>
      <c r="K37" s="59">
        <f t="shared" si="4"/>
        <v>1</v>
      </c>
      <c r="L37" s="87">
        <v>1</v>
      </c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9"/>
      <c r="AR37" s="89"/>
      <c r="AS37" s="89"/>
      <c r="AT37" s="89"/>
      <c r="AU37" s="89"/>
      <c r="AV37" s="89"/>
      <c r="AW37" s="89"/>
      <c r="AX37" s="89"/>
      <c r="AY37" s="163"/>
      <c r="AZ37" s="161">
        <v>1</v>
      </c>
    </row>
    <row r="38" spans="1:52" x14ac:dyDescent="0.25">
      <c r="A38" s="81"/>
      <c r="B38" s="82"/>
      <c r="C38" s="82"/>
      <c r="D38" s="83"/>
      <c r="E38" s="92"/>
      <c r="F38" s="82"/>
      <c r="G38" s="82"/>
      <c r="H38" s="82"/>
      <c r="I38" s="111" t="str">
        <f t="shared" si="2"/>
        <v/>
      </c>
      <c r="J38" s="59">
        <f t="shared" si="3"/>
        <v>1</v>
      </c>
      <c r="K38" s="59">
        <f t="shared" si="4"/>
        <v>1</v>
      </c>
      <c r="L38" s="87">
        <v>1</v>
      </c>
      <c r="M38" s="87"/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9"/>
      <c r="AR38" s="89"/>
      <c r="AS38" s="89"/>
      <c r="AT38" s="89"/>
      <c r="AU38" s="89"/>
      <c r="AV38" s="89"/>
      <c r="AW38" s="89"/>
      <c r="AX38" s="89"/>
      <c r="AY38" s="163"/>
      <c r="AZ38" s="161">
        <v>1</v>
      </c>
    </row>
    <row r="39" spans="1:52" x14ac:dyDescent="0.25">
      <c r="A39" s="79"/>
      <c r="B39" s="82"/>
      <c r="C39" s="82"/>
      <c r="D39" s="83"/>
      <c r="E39" s="92"/>
      <c r="F39" s="82"/>
      <c r="G39" s="82"/>
      <c r="H39" s="82"/>
      <c r="I39" s="111" t="str">
        <f t="shared" si="2"/>
        <v/>
      </c>
      <c r="J39" s="59">
        <f t="shared" si="3"/>
        <v>1</v>
      </c>
      <c r="K39" s="59">
        <f t="shared" si="4"/>
        <v>1</v>
      </c>
      <c r="L39" s="87">
        <v>1</v>
      </c>
      <c r="M39" s="87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9"/>
      <c r="AR39" s="89"/>
      <c r="AS39" s="89"/>
      <c r="AT39" s="89"/>
      <c r="AU39" s="89"/>
      <c r="AV39" s="89"/>
      <c r="AW39" s="89"/>
      <c r="AX39" s="89"/>
      <c r="AY39" s="163"/>
      <c r="AZ39" s="161">
        <v>1</v>
      </c>
    </row>
    <row r="40" spans="1:52" x14ac:dyDescent="0.25">
      <c r="A40" s="81"/>
      <c r="B40" s="82"/>
      <c r="C40" s="82"/>
      <c r="D40" s="83"/>
      <c r="E40" s="92"/>
      <c r="F40" s="82"/>
      <c r="G40" s="82"/>
      <c r="H40" s="82"/>
      <c r="I40" s="111" t="str">
        <f t="shared" si="2"/>
        <v/>
      </c>
      <c r="J40" s="59">
        <f t="shared" si="3"/>
        <v>1</v>
      </c>
      <c r="K40" s="59">
        <f t="shared" si="4"/>
        <v>1</v>
      </c>
      <c r="L40" s="87">
        <v>1</v>
      </c>
      <c r="M40" s="87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8"/>
      <c r="AR40" s="89"/>
      <c r="AS40" s="89"/>
      <c r="AT40" s="89"/>
      <c r="AU40" s="89"/>
      <c r="AV40" s="89"/>
      <c r="AW40" s="89"/>
      <c r="AX40" s="89"/>
      <c r="AY40" s="163"/>
      <c r="AZ40" s="161">
        <v>1</v>
      </c>
    </row>
    <row r="41" spans="1:52" x14ac:dyDescent="0.25">
      <c r="A41" s="79"/>
      <c r="B41" s="82"/>
      <c r="C41" s="82"/>
      <c r="D41" s="83"/>
      <c r="E41" s="92"/>
      <c r="F41" s="82"/>
      <c r="G41" s="82"/>
      <c r="H41" s="82"/>
      <c r="I41" s="111" t="str">
        <f t="shared" si="2"/>
        <v/>
      </c>
      <c r="J41" s="59">
        <f t="shared" si="3"/>
        <v>1</v>
      </c>
      <c r="K41" s="59">
        <f t="shared" si="4"/>
        <v>1</v>
      </c>
      <c r="L41" s="87">
        <v>1</v>
      </c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9"/>
      <c r="AR41" s="89"/>
      <c r="AS41" s="89"/>
      <c r="AT41" s="89"/>
      <c r="AU41" s="89"/>
      <c r="AV41" s="89"/>
      <c r="AW41" s="89"/>
      <c r="AX41" s="89"/>
      <c r="AY41" s="163"/>
      <c r="AZ41" s="161">
        <v>1</v>
      </c>
    </row>
    <row r="42" spans="1:52" x14ac:dyDescent="0.25">
      <c r="A42" s="81"/>
      <c r="B42" s="82"/>
      <c r="C42" s="82"/>
      <c r="D42" s="83"/>
      <c r="E42" s="92"/>
      <c r="F42" s="82"/>
      <c r="G42" s="82"/>
      <c r="H42" s="82"/>
      <c r="I42" s="111" t="str">
        <f t="shared" si="2"/>
        <v/>
      </c>
      <c r="J42" s="59">
        <f t="shared" si="3"/>
        <v>1</v>
      </c>
      <c r="K42" s="59">
        <f t="shared" si="4"/>
        <v>1</v>
      </c>
      <c r="L42" s="87">
        <v>1</v>
      </c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9"/>
      <c r="AR42" s="89"/>
      <c r="AS42" s="89"/>
      <c r="AT42" s="89"/>
      <c r="AU42" s="89"/>
      <c r="AV42" s="89"/>
      <c r="AW42" s="89"/>
      <c r="AX42" s="89"/>
      <c r="AY42" s="163"/>
      <c r="AZ42" s="161">
        <v>1</v>
      </c>
    </row>
    <row r="43" spans="1:52" x14ac:dyDescent="0.25">
      <c r="A43" s="79"/>
      <c r="B43" s="82"/>
      <c r="C43" s="82"/>
      <c r="D43" s="83"/>
      <c r="E43" s="92"/>
      <c r="F43" s="82"/>
      <c r="G43" s="82"/>
      <c r="H43" s="82"/>
      <c r="I43" s="111" t="str">
        <f t="shared" si="2"/>
        <v/>
      </c>
      <c r="J43" s="59">
        <f t="shared" si="3"/>
        <v>1</v>
      </c>
      <c r="K43" s="59">
        <f t="shared" si="4"/>
        <v>1</v>
      </c>
      <c r="L43" s="87">
        <v>1</v>
      </c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9"/>
      <c r="AR43" s="89"/>
      <c r="AS43" s="89"/>
      <c r="AT43" s="89"/>
      <c r="AU43" s="89"/>
      <c r="AV43" s="89"/>
      <c r="AW43" s="89"/>
      <c r="AX43" s="89"/>
      <c r="AY43" s="163"/>
      <c r="AZ43" s="161">
        <v>1</v>
      </c>
    </row>
    <row r="44" spans="1:52" x14ac:dyDescent="0.25">
      <c r="A44" s="81"/>
      <c r="B44" s="82"/>
      <c r="C44" s="82"/>
      <c r="D44" s="83"/>
      <c r="E44" s="92"/>
      <c r="F44" s="82"/>
      <c r="G44" s="82"/>
      <c r="H44" s="82"/>
      <c r="I44" s="111" t="str">
        <f t="shared" si="2"/>
        <v/>
      </c>
      <c r="J44" s="59">
        <f t="shared" si="3"/>
        <v>1</v>
      </c>
      <c r="K44" s="59">
        <f t="shared" si="4"/>
        <v>1</v>
      </c>
      <c r="L44" s="87">
        <v>1</v>
      </c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  <c r="AA44" s="87"/>
      <c r="AB44" s="87"/>
      <c r="AC44" s="87"/>
      <c r="AD44" s="87"/>
      <c r="AE44" s="87"/>
      <c r="AF44" s="87"/>
      <c r="AG44" s="87"/>
      <c r="AH44" s="87"/>
      <c r="AI44" s="87"/>
      <c r="AJ44" s="87"/>
      <c r="AK44" s="87"/>
      <c r="AL44" s="87"/>
      <c r="AM44" s="87"/>
      <c r="AN44" s="87"/>
      <c r="AO44" s="87"/>
      <c r="AP44" s="87"/>
      <c r="AQ44" s="89"/>
      <c r="AR44" s="89"/>
      <c r="AS44" s="89"/>
      <c r="AT44" s="89"/>
      <c r="AU44" s="89"/>
      <c r="AV44" s="89"/>
      <c r="AW44" s="89"/>
      <c r="AX44" s="89"/>
      <c r="AY44" s="163"/>
      <c r="AZ44" s="161">
        <v>1</v>
      </c>
    </row>
    <row r="45" spans="1:52" x14ac:dyDescent="0.25">
      <c r="A45" s="81"/>
      <c r="B45" s="82"/>
      <c r="C45" s="82"/>
      <c r="D45" s="83"/>
      <c r="E45" s="92"/>
      <c r="F45" s="82"/>
      <c r="G45" s="82"/>
      <c r="H45" s="82"/>
      <c r="I45" s="111" t="str">
        <f t="shared" si="2"/>
        <v/>
      </c>
      <c r="J45" s="59">
        <f t="shared" si="3"/>
        <v>1</v>
      </c>
      <c r="K45" s="59">
        <f t="shared" si="4"/>
        <v>1</v>
      </c>
      <c r="L45" s="87">
        <v>1</v>
      </c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  <c r="AA45" s="87"/>
      <c r="AB45" s="87"/>
      <c r="AC45" s="87"/>
      <c r="AD45" s="87"/>
      <c r="AE45" s="87"/>
      <c r="AF45" s="87"/>
      <c r="AG45" s="87"/>
      <c r="AH45" s="87"/>
      <c r="AI45" s="87"/>
      <c r="AJ45" s="87"/>
      <c r="AK45" s="87"/>
      <c r="AL45" s="87"/>
      <c r="AM45" s="87"/>
      <c r="AN45" s="87"/>
      <c r="AO45" s="87"/>
      <c r="AP45" s="87"/>
      <c r="AQ45" s="89"/>
      <c r="AR45" s="89"/>
      <c r="AS45" s="89"/>
      <c r="AT45" s="89"/>
      <c r="AU45" s="89"/>
      <c r="AV45" s="89"/>
      <c r="AW45" s="89"/>
      <c r="AX45" s="89"/>
      <c r="AY45" s="163"/>
      <c r="AZ45" s="161">
        <v>1</v>
      </c>
    </row>
    <row r="46" spans="1:52" x14ac:dyDescent="0.25">
      <c r="A46" s="81"/>
      <c r="B46" s="82"/>
      <c r="C46" s="82"/>
      <c r="D46" s="83"/>
      <c r="E46" s="92"/>
      <c r="F46" s="82"/>
      <c r="G46" s="82"/>
      <c r="H46" s="82"/>
      <c r="I46" s="111" t="str">
        <f t="shared" si="2"/>
        <v/>
      </c>
      <c r="J46" s="59">
        <f t="shared" si="3"/>
        <v>1</v>
      </c>
      <c r="K46" s="59">
        <f t="shared" si="4"/>
        <v>1</v>
      </c>
      <c r="L46" s="87">
        <v>1</v>
      </c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  <c r="AA46" s="87"/>
      <c r="AB46" s="87"/>
      <c r="AC46" s="87"/>
      <c r="AD46" s="87"/>
      <c r="AE46" s="87"/>
      <c r="AF46" s="87"/>
      <c r="AG46" s="87"/>
      <c r="AH46" s="87"/>
      <c r="AI46" s="87"/>
      <c r="AJ46" s="87"/>
      <c r="AK46" s="87"/>
      <c r="AL46" s="87"/>
      <c r="AM46" s="87"/>
      <c r="AN46" s="87"/>
      <c r="AO46" s="87"/>
      <c r="AP46" s="87"/>
      <c r="AQ46" s="89"/>
      <c r="AR46" s="89"/>
      <c r="AS46" s="89"/>
      <c r="AT46" s="89"/>
      <c r="AU46" s="89"/>
      <c r="AV46" s="89"/>
      <c r="AW46" s="89"/>
      <c r="AX46" s="89"/>
      <c r="AY46" s="163"/>
      <c r="AZ46" s="161">
        <v>1</v>
      </c>
    </row>
    <row r="47" spans="1:52" x14ac:dyDescent="0.25">
      <c r="A47" s="81"/>
      <c r="B47" s="82"/>
      <c r="C47" s="82"/>
      <c r="D47" s="83"/>
      <c r="E47" s="92"/>
      <c r="F47" s="82"/>
      <c r="G47" s="82"/>
      <c r="H47" s="82"/>
      <c r="I47" s="111" t="str">
        <f t="shared" si="2"/>
        <v/>
      </c>
      <c r="J47" s="59">
        <f t="shared" si="3"/>
        <v>1</v>
      </c>
      <c r="K47" s="59">
        <f t="shared" si="4"/>
        <v>1</v>
      </c>
      <c r="L47" s="87">
        <v>1</v>
      </c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  <c r="AA47" s="87"/>
      <c r="AB47" s="87"/>
      <c r="AC47" s="87"/>
      <c r="AD47" s="87"/>
      <c r="AE47" s="87"/>
      <c r="AF47" s="87"/>
      <c r="AG47" s="87"/>
      <c r="AH47" s="87"/>
      <c r="AI47" s="87"/>
      <c r="AJ47" s="87"/>
      <c r="AK47" s="87"/>
      <c r="AL47" s="87"/>
      <c r="AM47" s="87"/>
      <c r="AN47" s="87"/>
      <c r="AO47" s="87"/>
      <c r="AP47" s="87"/>
      <c r="AQ47" s="89"/>
      <c r="AR47" s="89"/>
      <c r="AS47" s="89"/>
      <c r="AT47" s="89"/>
      <c r="AU47" s="89"/>
      <c r="AV47" s="89"/>
      <c r="AW47" s="89"/>
      <c r="AX47" s="89"/>
      <c r="AY47" s="163"/>
      <c r="AZ47" s="161">
        <v>1</v>
      </c>
    </row>
    <row r="48" spans="1:52" x14ac:dyDescent="0.25">
      <c r="A48" s="81"/>
      <c r="B48" s="82"/>
      <c r="C48" s="82"/>
      <c r="D48" s="83"/>
      <c r="E48" s="92"/>
      <c r="F48" s="82"/>
      <c r="G48" s="82"/>
      <c r="H48" s="82"/>
      <c r="I48" s="111" t="str">
        <f t="shared" si="2"/>
        <v/>
      </c>
      <c r="J48" s="59">
        <f t="shared" ref="J48:J105" si="5">IF(COUNTA(L48:AP48)=0,"",COUNTA(L48:AP48))</f>
        <v>1</v>
      </c>
      <c r="K48" s="59">
        <f t="shared" ref="K48:K105" si="6">IF(SUM(L48:AP48)=0,"",SUM(L48:AP48))</f>
        <v>1</v>
      </c>
      <c r="L48" s="87">
        <v>1</v>
      </c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7"/>
      <c r="AL48" s="87"/>
      <c r="AM48" s="87"/>
      <c r="AN48" s="87"/>
      <c r="AO48" s="87"/>
      <c r="AP48" s="87"/>
      <c r="AQ48" s="89"/>
      <c r="AR48" s="89"/>
      <c r="AS48" s="89"/>
      <c r="AT48" s="89"/>
      <c r="AU48" s="89"/>
      <c r="AV48" s="89"/>
      <c r="AW48" s="89"/>
      <c r="AX48" s="89"/>
      <c r="AY48" s="163"/>
      <c r="AZ48" s="161">
        <v>1</v>
      </c>
    </row>
    <row r="49" spans="1:52" x14ac:dyDescent="0.25">
      <c r="A49" s="81"/>
      <c r="B49" s="82"/>
      <c r="C49" s="82"/>
      <c r="D49" s="83"/>
      <c r="E49" s="92"/>
      <c r="F49" s="82"/>
      <c r="G49" s="82"/>
      <c r="H49" s="82"/>
      <c r="I49" s="111" t="str">
        <f t="shared" si="2"/>
        <v/>
      </c>
      <c r="J49" s="59">
        <f t="shared" si="5"/>
        <v>1</v>
      </c>
      <c r="K49" s="59">
        <f t="shared" si="6"/>
        <v>1</v>
      </c>
      <c r="L49" s="87">
        <v>1</v>
      </c>
      <c r="M49" s="86"/>
      <c r="N49" s="87"/>
      <c r="O49" s="87"/>
      <c r="P49" s="86"/>
      <c r="Q49" s="87"/>
      <c r="R49" s="87"/>
      <c r="S49" s="87"/>
      <c r="T49" s="86"/>
      <c r="U49" s="87"/>
      <c r="V49" s="87"/>
      <c r="W49" s="86"/>
      <c r="X49" s="87"/>
      <c r="Y49" s="87"/>
      <c r="Z49" s="87"/>
      <c r="AA49" s="86"/>
      <c r="AB49" s="87"/>
      <c r="AC49" s="87"/>
      <c r="AD49" s="86"/>
      <c r="AE49" s="87"/>
      <c r="AF49" s="87"/>
      <c r="AG49" s="87"/>
      <c r="AH49" s="86"/>
      <c r="AI49" s="87"/>
      <c r="AJ49" s="87"/>
      <c r="AK49" s="86"/>
      <c r="AL49" s="87"/>
      <c r="AM49" s="87"/>
      <c r="AN49" s="87"/>
      <c r="AO49" s="86"/>
      <c r="AP49" s="87"/>
      <c r="AQ49" s="89"/>
      <c r="AR49" s="89"/>
      <c r="AS49" s="89"/>
      <c r="AT49" s="89"/>
      <c r="AU49" s="89"/>
      <c r="AV49" s="89"/>
      <c r="AW49" s="89"/>
      <c r="AX49" s="89"/>
      <c r="AY49" s="163"/>
      <c r="AZ49" s="161">
        <v>1</v>
      </c>
    </row>
    <row r="50" spans="1:52" x14ac:dyDescent="0.25">
      <c r="A50" s="81"/>
      <c r="B50" s="82"/>
      <c r="C50" s="82"/>
      <c r="D50" s="83"/>
      <c r="E50" s="92"/>
      <c r="F50" s="82"/>
      <c r="G50" s="82"/>
      <c r="H50" s="82"/>
      <c r="I50" s="111" t="str">
        <f t="shared" si="2"/>
        <v/>
      </c>
      <c r="J50" s="59">
        <f t="shared" si="5"/>
        <v>1</v>
      </c>
      <c r="K50" s="59">
        <f t="shared" si="6"/>
        <v>1</v>
      </c>
      <c r="L50" s="87">
        <v>1</v>
      </c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7"/>
      <c r="AC50" s="87"/>
      <c r="AD50" s="87"/>
      <c r="AE50" s="87"/>
      <c r="AF50" s="87"/>
      <c r="AG50" s="87"/>
      <c r="AH50" s="87"/>
      <c r="AI50" s="87"/>
      <c r="AJ50" s="87"/>
      <c r="AK50" s="87"/>
      <c r="AL50" s="87"/>
      <c r="AM50" s="87"/>
      <c r="AN50" s="87"/>
      <c r="AO50" s="87"/>
      <c r="AP50" s="87"/>
      <c r="AQ50" s="89"/>
      <c r="AR50" s="89"/>
      <c r="AS50" s="89"/>
      <c r="AT50" s="89"/>
      <c r="AU50" s="89"/>
      <c r="AV50" s="89"/>
      <c r="AW50" s="89"/>
      <c r="AX50" s="89"/>
      <c r="AY50" s="163"/>
      <c r="AZ50" s="161">
        <v>1</v>
      </c>
    </row>
    <row r="51" spans="1:52" x14ac:dyDescent="0.25">
      <c r="A51" s="81"/>
      <c r="B51" s="82"/>
      <c r="C51" s="82"/>
      <c r="D51" s="83"/>
      <c r="E51" s="92"/>
      <c r="F51" s="82"/>
      <c r="G51" s="82"/>
      <c r="H51" s="82"/>
      <c r="I51" s="111" t="str">
        <f t="shared" si="2"/>
        <v/>
      </c>
      <c r="J51" s="59">
        <f t="shared" si="5"/>
        <v>1</v>
      </c>
      <c r="K51" s="59">
        <f t="shared" si="6"/>
        <v>1</v>
      </c>
      <c r="L51" s="87">
        <v>1</v>
      </c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7"/>
      <c r="AC51" s="87"/>
      <c r="AD51" s="87"/>
      <c r="AE51" s="87"/>
      <c r="AF51" s="87"/>
      <c r="AG51" s="87"/>
      <c r="AH51" s="87"/>
      <c r="AI51" s="87"/>
      <c r="AJ51" s="87"/>
      <c r="AK51" s="87"/>
      <c r="AL51" s="87"/>
      <c r="AM51" s="87"/>
      <c r="AN51" s="87"/>
      <c r="AO51" s="87"/>
      <c r="AP51" s="87"/>
      <c r="AQ51" s="89"/>
      <c r="AR51" s="89"/>
      <c r="AS51" s="89"/>
      <c r="AT51" s="89"/>
      <c r="AU51" s="89"/>
      <c r="AV51" s="89"/>
      <c r="AW51" s="89"/>
      <c r="AX51" s="89"/>
      <c r="AY51" s="163"/>
      <c r="AZ51" s="161">
        <v>1</v>
      </c>
    </row>
    <row r="52" spans="1:52" x14ac:dyDescent="0.25">
      <c r="A52" s="81"/>
      <c r="B52" s="82"/>
      <c r="C52" s="82"/>
      <c r="D52" s="83"/>
      <c r="E52" s="92"/>
      <c r="F52" s="82"/>
      <c r="G52" s="82"/>
      <c r="H52" s="82"/>
      <c r="I52" s="111" t="str">
        <f t="shared" si="2"/>
        <v/>
      </c>
      <c r="J52" s="59">
        <f t="shared" si="5"/>
        <v>1</v>
      </c>
      <c r="K52" s="59">
        <f t="shared" si="6"/>
        <v>1</v>
      </c>
      <c r="L52" s="87">
        <v>1</v>
      </c>
      <c r="M52" s="86"/>
      <c r="N52" s="87"/>
      <c r="O52" s="87"/>
      <c r="P52" s="86"/>
      <c r="Q52" s="87"/>
      <c r="R52" s="87"/>
      <c r="S52" s="87"/>
      <c r="T52" s="86"/>
      <c r="U52" s="87"/>
      <c r="V52" s="87"/>
      <c r="W52" s="86"/>
      <c r="X52" s="87"/>
      <c r="Y52" s="87"/>
      <c r="Z52" s="87"/>
      <c r="AA52" s="86"/>
      <c r="AB52" s="87"/>
      <c r="AC52" s="87"/>
      <c r="AD52" s="86"/>
      <c r="AE52" s="87"/>
      <c r="AF52" s="87"/>
      <c r="AG52" s="87"/>
      <c r="AH52" s="86"/>
      <c r="AI52" s="87"/>
      <c r="AJ52" s="87"/>
      <c r="AK52" s="86"/>
      <c r="AL52" s="87"/>
      <c r="AM52" s="87"/>
      <c r="AN52" s="87"/>
      <c r="AO52" s="86"/>
      <c r="AP52" s="87"/>
      <c r="AQ52" s="89"/>
      <c r="AR52" s="89"/>
      <c r="AS52" s="89"/>
      <c r="AT52" s="89"/>
      <c r="AU52" s="89"/>
      <c r="AV52" s="89"/>
      <c r="AW52" s="89"/>
      <c r="AX52" s="89"/>
      <c r="AY52" s="163"/>
      <c r="AZ52" s="161">
        <v>1</v>
      </c>
    </row>
    <row r="53" spans="1:52" x14ac:dyDescent="0.25">
      <c r="A53" s="81"/>
      <c r="B53" s="82"/>
      <c r="C53" s="82"/>
      <c r="D53" s="83"/>
      <c r="E53" s="92"/>
      <c r="F53" s="82"/>
      <c r="G53" s="82"/>
      <c r="H53" s="82"/>
      <c r="I53" s="111" t="str">
        <f t="shared" si="2"/>
        <v/>
      </c>
      <c r="J53" s="59">
        <f t="shared" si="5"/>
        <v>1</v>
      </c>
      <c r="K53" s="59">
        <f t="shared" si="6"/>
        <v>1</v>
      </c>
      <c r="L53" s="87">
        <v>1</v>
      </c>
      <c r="M53" s="86"/>
      <c r="N53" s="87"/>
      <c r="O53" s="87"/>
      <c r="P53" s="86"/>
      <c r="Q53" s="87"/>
      <c r="R53" s="87"/>
      <c r="S53" s="87"/>
      <c r="T53" s="86"/>
      <c r="U53" s="87"/>
      <c r="V53" s="87"/>
      <c r="W53" s="86"/>
      <c r="X53" s="87"/>
      <c r="Y53" s="87"/>
      <c r="Z53" s="87"/>
      <c r="AA53" s="86"/>
      <c r="AB53" s="87"/>
      <c r="AC53" s="87"/>
      <c r="AD53" s="86"/>
      <c r="AE53" s="87"/>
      <c r="AF53" s="87"/>
      <c r="AG53" s="87"/>
      <c r="AH53" s="86"/>
      <c r="AI53" s="87"/>
      <c r="AJ53" s="87"/>
      <c r="AK53" s="86"/>
      <c r="AL53" s="87"/>
      <c r="AM53" s="87"/>
      <c r="AN53" s="87"/>
      <c r="AO53" s="86"/>
      <c r="AP53" s="87"/>
      <c r="AQ53" s="89"/>
      <c r="AR53" s="89"/>
      <c r="AS53" s="89"/>
      <c r="AT53" s="89"/>
      <c r="AU53" s="89"/>
      <c r="AV53" s="89"/>
      <c r="AW53" s="89"/>
      <c r="AX53" s="89"/>
      <c r="AY53" s="163"/>
      <c r="AZ53" s="161">
        <v>1</v>
      </c>
    </row>
    <row r="54" spans="1:52" x14ac:dyDescent="0.25">
      <c r="A54" s="81"/>
      <c r="B54" s="82"/>
      <c r="C54" s="82"/>
      <c r="D54" s="83"/>
      <c r="E54" s="92"/>
      <c r="F54" s="82"/>
      <c r="G54" s="82"/>
      <c r="H54" s="82"/>
      <c r="I54" s="111" t="str">
        <f t="shared" si="2"/>
        <v/>
      </c>
      <c r="J54" s="59">
        <f t="shared" si="5"/>
        <v>1</v>
      </c>
      <c r="K54" s="59">
        <f t="shared" si="6"/>
        <v>1</v>
      </c>
      <c r="L54" s="87">
        <v>1</v>
      </c>
      <c r="M54" s="86"/>
      <c r="N54" s="87"/>
      <c r="O54" s="87"/>
      <c r="P54" s="86"/>
      <c r="Q54" s="87"/>
      <c r="R54" s="87"/>
      <c r="S54" s="87"/>
      <c r="T54" s="86"/>
      <c r="U54" s="87"/>
      <c r="V54" s="87"/>
      <c r="W54" s="86"/>
      <c r="X54" s="87"/>
      <c r="Y54" s="87"/>
      <c r="Z54" s="87"/>
      <c r="AA54" s="86"/>
      <c r="AB54" s="87"/>
      <c r="AC54" s="87"/>
      <c r="AD54" s="86"/>
      <c r="AE54" s="87"/>
      <c r="AF54" s="87"/>
      <c r="AG54" s="87"/>
      <c r="AH54" s="86"/>
      <c r="AI54" s="87"/>
      <c r="AJ54" s="87"/>
      <c r="AK54" s="86"/>
      <c r="AL54" s="87"/>
      <c r="AM54" s="87"/>
      <c r="AN54" s="87"/>
      <c r="AO54" s="86"/>
      <c r="AP54" s="87"/>
      <c r="AQ54" s="89"/>
      <c r="AR54" s="89"/>
      <c r="AS54" s="89"/>
      <c r="AT54" s="89"/>
      <c r="AU54" s="89"/>
      <c r="AV54" s="89"/>
      <c r="AW54" s="89"/>
      <c r="AX54" s="89"/>
      <c r="AY54" s="163"/>
      <c r="AZ54" s="161">
        <v>1</v>
      </c>
    </row>
    <row r="55" spans="1:52" x14ac:dyDescent="0.25">
      <c r="A55" s="81"/>
      <c r="B55" s="82"/>
      <c r="C55" s="82"/>
      <c r="D55" s="83"/>
      <c r="E55" s="92"/>
      <c r="F55" s="82"/>
      <c r="G55" s="82"/>
      <c r="H55" s="82"/>
      <c r="I55" s="111" t="str">
        <f t="shared" si="2"/>
        <v/>
      </c>
      <c r="J55" s="59">
        <f t="shared" si="5"/>
        <v>1</v>
      </c>
      <c r="K55" s="59">
        <f t="shared" si="6"/>
        <v>1</v>
      </c>
      <c r="L55" s="87">
        <v>1</v>
      </c>
      <c r="M55" s="86"/>
      <c r="N55" s="87"/>
      <c r="O55" s="87"/>
      <c r="P55" s="86"/>
      <c r="Q55" s="87"/>
      <c r="R55" s="87"/>
      <c r="S55" s="87"/>
      <c r="T55" s="86"/>
      <c r="U55" s="87"/>
      <c r="V55" s="87"/>
      <c r="W55" s="86"/>
      <c r="X55" s="87"/>
      <c r="Y55" s="87"/>
      <c r="Z55" s="87"/>
      <c r="AA55" s="86"/>
      <c r="AB55" s="87"/>
      <c r="AC55" s="87"/>
      <c r="AD55" s="86"/>
      <c r="AE55" s="87"/>
      <c r="AF55" s="87"/>
      <c r="AG55" s="87"/>
      <c r="AH55" s="86"/>
      <c r="AI55" s="87"/>
      <c r="AJ55" s="87"/>
      <c r="AK55" s="86"/>
      <c r="AL55" s="87"/>
      <c r="AM55" s="87"/>
      <c r="AN55" s="87"/>
      <c r="AO55" s="86"/>
      <c r="AP55" s="87"/>
      <c r="AQ55" s="89"/>
      <c r="AR55" s="89"/>
      <c r="AS55" s="89"/>
      <c r="AT55" s="89"/>
      <c r="AU55" s="89"/>
      <c r="AV55" s="89"/>
      <c r="AW55" s="89"/>
      <c r="AX55" s="89"/>
      <c r="AY55" s="163"/>
      <c r="AZ55" s="161">
        <v>1</v>
      </c>
    </row>
    <row r="56" spans="1:52" x14ac:dyDescent="0.25">
      <c r="A56" s="81"/>
      <c r="B56" s="82"/>
      <c r="C56" s="82"/>
      <c r="D56" s="83"/>
      <c r="E56" s="92"/>
      <c r="F56" s="82"/>
      <c r="G56" s="82"/>
      <c r="H56" s="82"/>
      <c r="I56" s="111" t="str">
        <f t="shared" si="2"/>
        <v/>
      </c>
      <c r="J56" s="59">
        <f t="shared" si="5"/>
        <v>1</v>
      </c>
      <c r="K56" s="59">
        <f t="shared" si="6"/>
        <v>1</v>
      </c>
      <c r="L56" s="87">
        <v>1</v>
      </c>
      <c r="M56" s="86"/>
      <c r="N56" s="87"/>
      <c r="O56" s="87"/>
      <c r="P56" s="86"/>
      <c r="Q56" s="87"/>
      <c r="R56" s="87"/>
      <c r="S56" s="87"/>
      <c r="T56" s="86"/>
      <c r="U56" s="87"/>
      <c r="V56" s="87"/>
      <c r="W56" s="86"/>
      <c r="X56" s="87"/>
      <c r="Y56" s="87"/>
      <c r="Z56" s="87"/>
      <c r="AA56" s="86"/>
      <c r="AB56" s="87"/>
      <c r="AC56" s="87"/>
      <c r="AD56" s="86"/>
      <c r="AE56" s="87"/>
      <c r="AF56" s="87"/>
      <c r="AG56" s="87"/>
      <c r="AH56" s="86"/>
      <c r="AI56" s="87"/>
      <c r="AJ56" s="87"/>
      <c r="AK56" s="86"/>
      <c r="AL56" s="87"/>
      <c r="AM56" s="87"/>
      <c r="AN56" s="87"/>
      <c r="AO56" s="86"/>
      <c r="AP56" s="87"/>
      <c r="AQ56" s="89"/>
      <c r="AR56" s="89"/>
      <c r="AS56" s="89"/>
      <c r="AT56" s="89"/>
      <c r="AU56" s="89"/>
      <c r="AV56" s="89"/>
      <c r="AW56" s="89"/>
      <c r="AX56" s="89"/>
      <c r="AY56" s="163"/>
      <c r="AZ56" s="161">
        <v>1</v>
      </c>
    </row>
    <row r="57" spans="1:52" x14ac:dyDescent="0.25">
      <c r="A57" s="81"/>
      <c r="B57" s="82"/>
      <c r="C57" s="82"/>
      <c r="D57" s="83"/>
      <c r="E57" s="92"/>
      <c r="F57" s="82"/>
      <c r="G57" s="82"/>
      <c r="H57" s="82"/>
      <c r="I57" s="111" t="str">
        <f t="shared" si="2"/>
        <v/>
      </c>
      <c r="J57" s="59">
        <f t="shared" si="5"/>
        <v>1</v>
      </c>
      <c r="K57" s="59">
        <f t="shared" si="6"/>
        <v>1</v>
      </c>
      <c r="L57" s="87">
        <v>1</v>
      </c>
      <c r="M57" s="86"/>
      <c r="N57" s="87"/>
      <c r="O57" s="87"/>
      <c r="P57" s="86"/>
      <c r="Q57" s="87"/>
      <c r="R57" s="87"/>
      <c r="S57" s="87"/>
      <c r="T57" s="86"/>
      <c r="U57" s="87"/>
      <c r="V57" s="87"/>
      <c r="W57" s="86"/>
      <c r="X57" s="87"/>
      <c r="Y57" s="87"/>
      <c r="Z57" s="87"/>
      <c r="AA57" s="86"/>
      <c r="AB57" s="87"/>
      <c r="AC57" s="87"/>
      <c r="AD57" s="86"/>
      <c r="AE57" s="87"/>
      <c r="AF57" s="87"/>
      <c r="AG57" s="87"/>
      <c r="AH57" s="86"/>
      <c r="AI57" s="87"/>
      <c r="AJ57" s="87"/>
      <c r="AK57" s="86"/>
      <c r="AL57" s="87"/>
      <c r="AM57" s="87"/>
      <c r="AN57" s="87"/>
      <c r="AO57" s="86"/>
      <c r="AP57" s="87"/>
      <c r="AQ57" s="89"/>
      <c r="AR57" s="89"/>
      <c r="AS57" s="89"/>
      <c r="AT57" s="89"/>
      <c r="AU57" s="89"/>
      <c r="AV57" s="89"/>
      <c r="AW57" s="89"/>
      <c r="AX57" s="89"/>
      <c r="AY57" s="163"/>
      <c r="AZ57" s="161">
        <v>1</v>
      </c>
    </row>
    <row r="58" spans="1:52" x14ac:dyDescent="0.25">
      <c r="A58" s="81"/>
      <c r="B58" s="82"/>
      <c r="C58" s="82"/>
      <c r="D58" s="83"/>
      <c r="E58" s="92"/>
      <c r="F58" s="82"/>
      <c r="G58" s="82"/>
      <c r="H58" s="82"/>
      <c r="I58" s="111" t="str">
        <f t="shared" si="2"/>
        <v/>
      </c>
      <c r="J58" s="59">
        <f t="shared" si="5"/>
        <v>1</v>
      </c>
      <c r="K58" s="59">
        <f t="shared" si="6"/>
        <v>1</v>
      </c>
      <c r="L58" s="87">
        <v>1</v>
      </c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  <c r="AA58" s="87"/>
      <c r="AB58" s="87"/>
      <c r="AC58" s="87"/>
      <c r="AD58" s="87"/>
      <c r="AE58" s="87"/>
      <c r="AF58" s="87"/>
      <c r="AG58" s="87"/>
      <c r="AH58" s="87"/>
      <c r="AI58" s="87"/>
      <c r="AJ58" s="87"/>
      <c r="AK58" s="87"/>
      <c r="AL58" s="87"/>
      <c r="AM58" s="87"/>
      <c r="AN58" s="87"/>
      <c r="AO58" s="87"/>
      <c r="AP58" s="87"/>
      <c r="AQ58" s="89"/>
      <c r="AR58" s="89"/>
      <c r="AS58" s="89"/>
      <c r="AT58" s="89"/>
      <c r="AU58" s="89"/>
      <c r="AV58" s="89"/>
      <c r="AW58" s="89"/>
      <c r="AX58" s="89"/>
      <c r="AY58" s="163"/>
      <c r="AZ58" s="161">
        <v>1</v>
      </c>
    </row>
    <row r="59" spans="1:52" x14ac:dyDescent="0.25">
      <c r="A59" s="81"/>
      <c r="B59" s="82"/>
      <c r="C59" s="82"/>
      <c r="D59" s="83"/>
      <c r="E59" s="92"/>
      <c r="F59" s="82"/>
      <c r="G59" s="82"/>
      <c r="H59" s="82"/>
      <c r="I59" s="111" t="str">
        <f t="shared" si="2"/>
        <v/>
      </c>
      <c r="J59" s="59">
        <f t="shared" si="5"/>
        <v>1</v>
      </c>
      <c r="K59" s="59">
        <f t="shared" si="6"/>
        <v>1</v>
      </c>
      <c r="L59" s="87">
        <v>1</v>
      </c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  <c r="AA59" s="87"/>
      <c r="AB59" s="87"/>
      <c r="AC59" s="87"/>
      <c r="AD59" s="87"/>
      <c r="AE59" s="87"/>
      <c r="AF59" s="87"/>
      <c r="AG59" s="87"/>
      <c r="AH59" s="87"/>
      <c r="AI59" s="87"/>
      <c r="AJ59" s="87"/>
      <c r="AK59" s="87"/>
      <c r="AL59" s="87"/>
      <c r="AM59" s="87"/>
      <c r="AN59" s="87"/>
      <c r="AO59" s="87"/>
      <c r="AP59" s="87"/>
      <c r="AQ59" s="89"/>
      <c r="AR59" s="89"/>
      <c r="AS59" s="89"/>
      <c r="AT59" s="89"/>
      <c r="AU59" s="89"/>
      <c r="AV59" s="89"/>
      <c r="AW59" s="89"/>
      <c r="AX59" s="89"/>
      <c r="AY59" s="163"/>
      <c r="AZ59" s="161">
        <v>1</v>
      </c>
    </row>
    <row r="60" spans="1:52" x14ac:dyDescent="0.25">
      <c r="A60" s="81"/>
      <c r="B60" s="82"/>
      <c r="C60" s="82"/>
      <c r="D60" s="83"/>
      <c r="E60" s="92"/>
      <c r="F60" s="82"/>
      <c r="G60" s="82"/>
      <c r="H60" s="82"/>
      <c r="I60" s="111" t="str">
        <f t="shared" si="2"/>
        <v/>
      </c>
      <c r="J60" s="59">
        <f t="shared" si="5"/>
        <v>1</v>
      </c>
      <c r="K60" s="59">
        <f t="shared" si="6"/>
        <v>1</v>
      </c>
      <c r="L60" s="87">
        <v>1</v>
      </c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9"/>
      <c r="AR60" s="89"/>
      <c r="AS60" s="89"/>
      <c r="AT60" s="89"/>
      <c r="AU60" s="89"/>
      <c r="AV60" s="89"/>
      <c r="AW60" s="89"/>
      <c r="AX60" s="89"/>
      <c r="AY60" s="163"/>
      <c r="AZ60" s="161">
        <v>1</v>
      </c>
    </row>
    <row r="61" spans="1:52" x14ac:dyDescent="0.25">
      <c r="A61" s="81"/>
      <c r="B61" s="82"/>
      <c r="C61" s="82"/>
      <c r="D61" s="83"/>
      <c r="E61" s="92"/>
      <c r="F61" s="82"/>
      <c r="G61" s="82"/>
      <c r="H61" s="82"/>
      <c r="I61" s="111" t="str">
        <f t="shared" si="2"/>
        <v/>
      </c>
      <c r="J61" s="59">
        <f t="shared" si="5"/>
        <v>1</v>
      </c>
      <c r="K61" s="59">
        <f t="shared" si="6"/>
        <v>1</v>
      </c>
      <c r="L61" s="87">
        <v>1</v>
      </c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  <c r="AA61" s="87"/>
      <c r="AB61" s="87"/>
      <c r="AC61" s="87"/>
      <c r="AD61" s="87"/>
      <c r="AE61" s="87"/>
      <c r="AF61" s="87"/>
      <c r="AG61" s="87"/>
      <c r="AH61" s="87"/>
      <c r="AI61" s="87"/>
      <c r="AJ61" s="87"/>
      <c r="AK61" s="87"/>
      <c r="AL61" s="87"/>
      <c r="AM61" s="87"/>
      <c r="AN61" s="87"/>
      <c r="AO61" s="87"/>
      <c r="AP61" s="87"/>
      <c r="AQ61" s="89"/>
      <c r="AR61" s="89"/>
      <c r="AS61" s="89"/>
      <c r="AT61" s="89"/>
      <c r="AU61" s="89"/>
      <c r="AV61" s="89"/>
      <c r="AW61" s="89"/>
      <c r="AX61" s="89"/>
      <c r="AY61" s="163"/>
      <c r="AZ61" s="161">
        <v>1</v>
      </c>
    </row>
    <row r="62" spans="1:52" x14ac:dyDescent="0.25">
      <c r="A62" s="81"/>
      <c r="B62" s="82"/>
      <c r="C62" s="82"/>
      <c r="D62" s="83"/>
      <c r="E62" s="92"/>
      <c r="F62" s="82"/>
      <c r="G62" s="82"/>
      <c r="H62" s="82"/>
      <c r="I62" s="111" t="str">
        <f t="shared" si="2"/>
        <v/>
      </c>
      <c r="J62" s="59">
        <f t="shared" ref="J62:J104" si="7">IF(COUNTA(L62:AP62)=0,"",COUNTA(L62:AP62))</f>
        <v>1</v>
      </c>
      <c r="K62" s="59">
        <f t="shared" ref="K62:K104" si="8">IF(SUM(L62:AP62)=0,"",SUM(L62:AP62))</f>
        <v>1</v>
      </c>
      <c r="L62" s="87">
        <v>1</v>
      </c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  <c r="AA62" s="87"/>
      <c r="AB62" s="87"/>
      <c r="AC62" s="87"/>
      <c r="AD62" s="87"/>
      <c r="AE62" s="87"/>
      <c r="AF62" s="87"/>
      <c r="AG62" s="87"/>
      <c r="AH62" s="87"/>
      <c r="AI62" s="87"/>
      <c r="AJ62" s="87"/>
      <c r="AK62" s="87"/>
      <c r="AL62" s="87"/>
      <c r="AM62" s="87"/>
      <c r="AN62" s="87"/>
      <c r="AO62" s="87"/>
      <c r="AP62" s="87"/>
      <c r="AQ62" s="89"/>
      <c r="AR62" s="89"/>
      <c r="AS62" s="89"/>
      <c r="AT62" s="89"/>
      <c r="AU62" s="89"/>
      <c r="AV62" s="89"/>
      <c r="AW62" s="89"/>
      <c r="AX62" s="89"/>
      <c r="AY62" s="163"/>
      <c r="AZ62" s="161">
        <v>1</v>
      </c>
    </row>
    <row r="63" spans="1:52" x14ac:dyDescent="0.25">
      <c r="A63" s="81"/>
      <c r="B63" s="82"/>
      <c r="C63" s="82"/>
      <c r="D63" s="83"/>
      <c r="E63" s="92"/>
      <c r="F63" s="82"/>
      <c r="G63" s="82"/>
      <c r="H63" s="82"/>
      <c r="I63" s="111" t="str">
        <f t="shared" si="2"/>
        <v/>
      </c>
      <c r="J63" s="59">
        <f t="shared" si="7"/>
        <v>1</v>
      </c>
      <c r="K63" s="59">
        <f t="shared" si="8"/>
        <v>1</v>
      </c>
      <c r="L63" s="87">
        <v>1</v>
      </c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7"/>
      <c r="AB63" s="87"/>
      <c r="AC63" s="87"/>
      <c r="AD63" s="87"/>
      <c r="AE63" s="87"/>
      <c r="AF63" s="87"/>
      <c r="AG63" s="87"/>
      <c r="AH63" s="87"/>
      <c r="AI63" s="87"/>
      <c r="AJ63" s="87"/>
      <c r="AK63" s="87"/>
      <c r="AL63" s="87"/>
      <c r="AM63" s="87"/>
      <c r="AN63" s="87"/>
      <c r="AO63" s="87"/>
      <c r="AP63" s="87"/>
      <c r="AQ63" s="89"/>
      <c r="AR63" s="89"/>
      <c r="AS63" s="89"/>
      <c r="AT63" s="89"/>
      <c r="AU63" s="89"/>
      <c r="AV63" s="89"/>
      <c r="AW63" s="89"/>
      <c r="AX63" s="89"/>
      <c r="AY63" s="163"/>
      <c r="AZ63" s="161">
        <v>1</v>
      </c>
    </row>
    <row r="64" spans="1:52" x14ac:dyDescent="0.25">
      <c r="A64" s="81"/>
      <c r="B64" s="82"/>
      <c r="C64" s="82"/>
      <c r="D64" s="83"/>
      <c r="E64" s="92"/>
      <c r="F64" s="82"/>
      <c r="G64" s="82"/>
      <c r="H64" s="82"/>
      <c r="I64" s="111" t="str">
        <f t="shared" si="2"/>
        <v/>
      </c>
      <c r="J64" s="59">
        <f t="shared" si="7"/>
        <v>1</v>
      </c>
      <c r="K64" s="59">
        <f t="shared" si="8"/>
        <v>1</v>
      </c>
      <c r="L64" s="87">
        <v>1</v>
      </c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  <c r="AA64" s="87"/>
      <c r="AB64" s="87"/>
      <c r="AC64" s="87"/>
      <c r="AD64" s="87"/>
      <c r="AE64" s="87"/>
      <c r="AF64" s="87"/>
      <c r="AG64" s="87"/>
      <c r="AH64" s="87"/>
      <c r="AI64" s="87"/>
      <c r="AJ64" s="87"/>
      <c r="AK64" s="87"/>
      <c r="AL64" s="87"/>
      <c r="AM64" s="87"/>
      <c r="AN64" s="87"/>
      <c r="AO64" s="87"/>
      <c r="AP64" s="87"/>
      <c r="AQ64" s="89"/>
      <c r="AR64" s="89"/>
      <c r="AS64" s="89"/>
      <c r="AT64" s="89"/>
      <c r="AU64" s="89"/>
      <c r="AV64" s="89"/>
      <c r="AW64" s="89"/>
      <c r="AX64" s="89"/>
      <c r="AY64" s="163"/>
      <c r="AZ64" s="161">
        <v>1</v>
      </c>
    </row>
    <row r="65" spans="1:52" x14ac:dyDescent="0.25">
      <c r="A65" s="81"/>
      <c r="B65" s="82"/>
      <c r="C65" s="82"/>
      <c r="D65" s="83"/>
      <c r="E65" s="92"/>
      <c r="F65" s="82"/>
      <c r="G65" s="82"/>
      <c r="H65" s="82"/>
      <c r="I65" s="111" t="str">
        <f t="shared" si="2"/>
        <v/>
      </c>
      <c r="J65" s="59">
        <f t="shared" si="7"/>
        <v>1</v>
      </c>
      <c r="K65" s="59">
        <f t="shared" si="8"/>
        <v>1</v>
      </c>
      <c r="L65" s="87">
        <v>1</v>
      </c>
      <c r="M65" s="87"/>
      <c r="N65" s="87"/>
      <c r="O65" s="87"/>
      <c r="P65" s="87"/>
      <c r="Q65" s="87"/>
      <c r="R65" s="87"/>
      <c r="S65" s="87"/>
      <c r="T65" s="87"/>
      <c r="U65" s="87"/>
      <c r="V65" s="87"/>
      <c r="W65" s="87"/>
      <c r="X65" s="87"/>
      <c r="Y65" s="87"/>
      <c r="Z65" s="87"/>
      <c r="AA65" s="87"/>
      <c r="AB65" s="87"/>
      <c r="AC65" s="87"/>
      <c r="AD65" s="87"/>
      <c r="AE65" s="87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9"/>
      <c r="AR65" s="89"/>
      <c r="AS65" s="89"/>
      <c r="AT65" s="89"/>
      <c r="AU65" s="89"/>
      <c r="AV65" s="89"/>
      <c r="AW65" s="89"/>
      <c r="AX65" s="89"/>
      <c r="AY65" s="163"/>
      <c r="AZ65" s="161">
        <v>1</v>
      </c>
    </row>
    <row r="66" spans="1:52" x14ac:dyDescent="0.25">
      <c r="A66" s="81"/>
      <c r="B66" s="82"/>
      <c r="C66" s="82"/>
      <c r="D66" s="83"/>
      <c r="E66" s="92"/>
      <c r="F66" s="82"/>
      <c r="G66" s="82"/>
      <c r="H66" s="82"/>
      <c r="I66" s="111" t="str">
        <f t="shared" si="2"/>
        <v/>
      </c>
      <c r="J66" s="59">
        <f t="shared" si="7"/>
        <v>1</v>
      </c>
      <c r="K66" s="59">
        <f t="shared" si="8"/>
        <v>1</v>
      </c>
      <c r="L66" s="87">
        <v>1</v>
      </c>
      <c r="M66" s="87"/>
      <c r="N66" s="87"/>
      <c r="O66" s="87"/>
      <c r="P66" s="87"/>
      <c r="Q66" s="87"/>
      <c r="R66" s="87"/>
      <c r="S66" s="87"/>
      <c r="T66" s="87"/>
      <c r="U66" s="87"/>
      <c r="V66" s="87"/>
      <c r="W66" s="87"/>
      <c r="X66" s="87"/>
      <c r="Y66" s="87"/>
      <c r="Z66" s="87"/>
      <c r="AA66" s="87"/>
      <c r="AB66" s="87"/>
      <c r="AC66" s="87"/>
      <c r="AD66" s="87"/>
      <c r="AE66" s="87"/>
      <c r="AF66" s="87"/>
      <c r="AG66" s="87"/>
      <c r="AH66" s="87"/>
      <c r="AI66" s="87"/>
      <c r="AJ66" s="87"/>
      <c r="AK66" s="87"/>
      <c r="AL66" s="87"/>
      <c r="AM66" s="87"/>
      <c r="AN66" s="87"/>
      <c r="AO66" s="87"/>
      <c r="AP66" s="87"/>
      <c r="AQ66" s="89"/>
      <c r="AR66" s="89"/>
      <c r="AS66" s="89"/>
      <c r="AT66" s="89"/>
      <c r="AU66" s="89"/>
      <c r="AV66" s="89"/>
      <c r="AW66" s="89"/>
      <c r="AX66" s="89"/>
      <c r="AY66" s="163"/>
      <c r="AZ66" s="161">
        <v>1</v>
      </c>
    </row>
    <row r="67" spans="1:52" x14ac:dyDescent="0.25">
      <c r="A67" s="81"/>
      <c r="B67" s="82"/>
      <c r="C67" s="82"/>
      <c r="D67" s="83"/>
      <c r="E67" s="92"/>
      <c r="F67" s="82"/>
      <c r="G67" s="82"/>
      <c r="H67" s="82"/>
      <c r="I67" s="111" t="str">
        <f t="shared" si="2"/>
        <v/>
      </c>
      <c r="J67" s="59">
        <f t="shared" si="7"/>
        <v>1</v>
      </c>
      <c r="K67" s="59">
        <f t="shared" si="8"/>
        <v>1</v>
      </c>
      <c r="L67" s="87">
        <v>1</v>
      </c>
      <c r="M67" s="87"/>
      <c r="N67" s="87"/>
      <c r="O67" s="87"/>
      <c r="P67" s="87"/>
      <c r="Q67" s="87"/>
      <c r="R67" s="87"/>
      <c r="S67" s="87"/>
      <c r="T67" s="87"/>
      <c r="U67" s="87"/>
      <c r="V67" s="87"/>
      <c r="W67" s="87"/>
      <c r="X67" s="87"/>
      <c r="Y67" s="87"/>
      <c r="Z67" s="87"/>
      <c r="AA67" s="87"/>
      <c r="AB67" s="87"/>
      <c r="AC67" s="87"/>
      <c r="AD67" s="87"/>
      <c r="AE67" s="87"/>
      <c r="AF67" s="87"/>
      <c r="AG67" s="87"/>
      <c r="AH67" s="87"/>
      <c r="AI67" s="87"/>
      <c r="AJ67" s="87"/>
      <c r="AK67" s="87"/>
      <c r="AL67" s="87"/>
      <c r="AM67" s="87"/>
      <c r="AN67" s="87"/>
      <c r="AO67" s="87"/>
      <c r="AP67" s="87"/>
      <c r="AQ67" s="89"/>
      <c r="AR67" s="89"/>
      <c r="AS67" s="89"/>
      <c r="AT67" s="89"/>
      <c r="AU67" s="89"/>
      <c r="AV67" s="89"/>
      <c r="AW67" s="89"/>
      <c r="AX67" s="89"/>
      <c r="AY67" s="163"/>
      <c r="AZ67" s="161">
        <v>1</v>
      </c>
    </row>
    <row r="68" spans="1:52" x14ac:dyDescent="0.25">
      <c r="A68" s="81"/>
      <c r="B68" s="82"/>
      <c r="C68" s="82"/>
      <c r="D68" s="83"/>
      <c r="E68" s="92"/>
      <c r="F68" s="82"/>
      <c r="G68" s="82"/>
      <c r="H68" s="82"/>
      <c r="I68" s="111" t="str">
        <f t="shared" si="2"/>
        <v/>
      </c>
      <c r="J68" s="59">
        <f t="shared" si="7"/>
        <v>1</v>
      </c>
      <c r="K68" s="59">
        <f t="shared" si="8"/>
        <v>1</v>
      </c>
      <c r="L68" s="87">
        <v>1</v>
      </c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87"/>
      <c r="Z68" s="87"/>
      <c r="AA68" s="87"/>
      <c r="AB68" s="87"/>
      <c r="AC68" s="87"/>
      <c r="AD68" s="87"/>
      <c r="AE68" s="87"/>
      <c r="AF68" s="87"/>
      <c r="AG68" s="87"/>
      <c r="AH68" s="87"/>
      <c r="AI68" s="87"/>
      <c r="AJ68" s="87"/>
      <c r="AK68" s="87"/>
      <c r="AL68" s="87"/>
      <c r="AM68" s="87"/>
      <c r="AN68" s="87"/>
      <c r="AO68" s="87"/>
      <c r="AP68" s="87"/>
      <c r="AQ68" s="89"/>
      <c r="AR68" s="89"/>
      <c r="AS68" s="89"/>
      <c r="AT68" s="89"/>
      <c r="AU68" s="89"/>
      <c r="AV68" s="89"/>
      <c r="AW68" s="89"/>
      <c r="AX68" s="89"/>
      <c r="AY68" s="163"/>
      <c r="AZ68" s="161">
        <v>1</v>
      </c>
    </row>
    <row r="69" spans="1:52" x14ac:dyDescent="0.25">
      <c r="A69" s="81"/>
      <c r="B69" s="82"/>
      <c r="C69" s="82"/>
      <c r="D69" s="83"/>
      <c r="E69" s="92"/>
      <c r="F69" s="82"/>
      <c r="G69" s="82"/>
      <c r="H69" s="82"/>
      <c r="I69" s="111" t="str">
        <f t="shared" si="2"/>
        <v/>
      </c>
      <c r="J69" s="59">
        <f t="shared" si="7"/>
        <v>1</v>
      </c>
      <c r="K69" s="59">
        <f t="shared" si="8"/>
        <v>1</v>
      </c>
      <c r="L69" s="87">
        <v>1</v>
      </c>
      <c r="M69" s="87"/>
      <c r="N69" s="87"/>
      <c r="O69" s="87"/>
      <c r="P69" s="87"/>
      <c r="Q69" s="87"/>
      <c r="R69" s="87"/>
      <c r="S69" s="87"/>
      <c r="T69" s="87"/>
      <c r="U69" s="87"/>
      <c r="V69" s="87"/>
      <c r="W69" s="87"/>
      <c r="X69" s="87"/>
      <c r="Y69" s="87"/>
      <c r="Z69" s="87"/>
      <c r="AA69" s="87"/>
      <c r="AB69" s="87"/>
      <c r="AC69" s="87"/>
      <c r="AD69" s="87"/>
      <c r="AE69" s="87"/>
      <c r="AF69" s="87"/>
      <c r="AG69" s="87"/>
      <c r="AH69" s="87"/>
      <c r="AI69" s="87"/>
      <c r="AJ69" s="87"/>
      <c r="AK69" s="87"/>
      <c r="AL69" s="87"/>
      <c r="AM69" s="87"/>
      <c r="AN69" s="87"/>
      <c r="AO69" s="87"/>
      <c r="AP69" s="87"/>
      <c r="AQ69" s="89"/>
      <c r="AR69" s="89"/>
      <c r="AS69" s="89"/>
      <c r="AT69" s="89"/>
      <c r="AU69" s="89"/>
      <c r="AV69" s="89"/>
      <c r="AW69" s="89"/>
      <c r="AX69" s="89"/>
      <c r="AY69" s="163"/>
      <c r="AZ69" s="161">
        <v>1</v>
      </c>
    </row>
    <row r="70" spans="1:52" x14ac:dyDescent="0.25">
      <c r="A70" s="81"/>
      <c r="B70" s="82"/>
      <c r="C70" s="82"/>
      <c r="D70" s="83"/>
      <c r="E70" s="92"/>
      <c r="F70" s="82"/>
      <c r="G70" s="82"/>
      <c r="H70" s="82"/>
      <c r="I70" s="111" t="str">
        <f t="shared" si="2"/>
        <v/>
      </c>
      <c r="J70" s="59">
        <f t="shared" si="7"/>
        <v>1</v>
      </c>
      <c r="K70" s="59">
        <f t="shared" si="8"/>
        <v>1</v>
      </c>
      <c r="L70" s="87">
        <v>1</v>
      </c>
      <c r="M70" s="87"/>
      <c r="N70" s="87"/>
      <c r="O70" s="87"/>
      <c r="P70" s="87"/>
      <c r="Q70" s="87"/>
      <c r="R70" s="87"/>
      <c r="S70" s="87"/>
      <c r="T70" s="87"/>
      <c r="U70" s="87"/>
      <c r="V70" s="87"/>
      <c r="W70" s="87"/>
      <c r="X70" s="87"/>
      <c r="Y70" s="87"/>
      <c r="Z70" s="87"/>
      <c r="AA70" s="87"/>
      <c r="AB70" s="87"/>
      <c r="AC70" s="87"/>
      <c r="AD70" s="87"/>
      <c r="AE70" s="87"/>
      <c r="AF70" s="87"/>
      <c r="AG70" s="87"/>
      <c r="AH70" s="87"/>
      <c r="AI70" s="87"/>
      <c r="AJ70" s="87"/>
      <c r="AK70" s="87"/>
      <c r="AL70" s="87"/>
      <c r="AM70" s="87"/>
      <c r="AN70" s="87"/>
      <c r="AO70" s="87"/>
      <c r="AP70" s="87"/>
      <c r="AQ70" s="89"/>
      <c r="AR70" s="89"/>
      <c r="AS70" s="89"/>
      <c r="AT70" s="89"/>
      <c r="AU70" s="89"/>
      <c r="AV70" s="89"/>
      <c r="AW70" s="89"/>
      <c r="AX70" s="89"/>
      <c r="AY70" s="163"/>
      <c r="AZ70" s="161">
        <v>1</v>
      </c>
    </row>
    <row r="71" spans="1:52" x14ac:dyDescent="0.25">
      <c r="A71" s="81"/>
      <c r="B71" s="82"/>
      <c r="C71" s="82"/>
      <c r="D71" s="83"/>
      <c r="E71" s="92"/>
      <c r="F71" s="82"/>
      <c r="G71" s="82"/>
      <c r="H71" s="82"/>
      <c r="I71" s="111" t="str">
        <f t="shared" ref="I71:I105" si="9">IF(A71&lt;&gt;"",SUM(AQ71:AX71),"")</f>
        <v/>
      </c>
      <c r="J71" s="59">
        <f t="shared" si="7"/>
        <v>1</v>
      </c>
      <c r="K71" s="59">
        <f t="shared" si="8"/>
        <v>1</v>
      </c>
      <c r="L71" s="87">
        <v>1</v>
      </c>
      <c r="M71" s="87"/>
      <c r="N71" s="87"/>
      <c r="O71" s="87"/>
      <c r="P71" s="87"/>
      <c r="Q71" s="87"/>
      <c r="R71" s="87"/>
      <c r="S71" s="87"/>
      <c r="T71" s="87"/>
      <c r="U71" s="87"/>
      <c r="V71" s="87"/>
      <c r="W71" s="87"/>
      <c r="X71" s="87"/>
      <c r="Y71" s="87"/>
      <c r="Z71" s="87"/>
      <c r="AA71" s="87"/>
      <c r="AB71" s="87"/>
      <c r="AC71" s="87"/>
      <c r="AD71" s="87"/>
      <c r="AE71" s="87"/>
      <c r="AF71" s="87"/>
      <c r="AG71" s="87"/>
      <c r="AH71" s="87"/>
      <c r="AI71" s="87"/>
      <c r="AJ71" s="87"/>
      <c r="AK71" s="87"/>
      <c r="AL71" s="87"/>
      <c r="AM71" s="87"/>
      <c r="AN71" s="87"/>
      <c r="AO71" s="87"/>
      <c r="AP71" s="87"/>
      <c r="AQ71" s="89"/>
      <c r="AR71" s="89"/>
      <c r="AS71" s="89"/>
      <c r="AT71" s="89"/>
      <c r="AU71" s="89"/>
      <c r="AV71" s="89"/>
      <c r="AW71" s="89"/>
      <c r="AX71" s="89"/>
      <c r="AY71" s="163"/>
      <c r="AZ71" s="161">
        <v>1</v>
      </c>
    </row>
    <row r="72" spans="1:52" x14ac:dyDescent="0.25">
      <c r="A72" s="81"/>
      <c r="B72" s="82"/>
      <c r="C72" s="82"/>
      <c r="D72" s="83"/>
      <c r="E72" s="92"/>
      <c r="F72" s="82"/>
      <c r="G72" s="82"/>
      <c r="H72" s="82"/>
      <c r="I72" s="111" t="str">
        <f t="shared" si="9"/>
        <v/>
      </c>
      <c r="J72" s="59">
        <f t="shared" si="7"/>
        <v>1</v>
      </c>
      <c r="K72" s="59">
        <f t="shared" si="8"/>
        <v>1</v>
      </c>
      <c r="L72" s="87">
        <v>1</v>
      </c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  <c r="AA72" s="87"/>
      <c r="AB72" s="87"/>
      <c r="AC72" s="87"/>
      <c r="AD72" s="87"/>
      <c r="AE72" s="87"/>
      <c r="AF72" s="87"/>
      <c r="AG72" s="87"/>
      <c r="AH72" s="87"/>
      <c r="AI72" s="87"/>
      <c r="AJ72" s="87"/>
      <c r="AK72" s="87"/>
      <c r="AL72" s="87"/>
      <c r="AM72" s="87"/>
      <c r="AN72" s="87"/>
      <c r="AO72" s="87"/>
      <c r="AP72" s="87"/>
      <c r="AQ72" s="89"/>
      <c r="AR72" s="89"/>
      <c r="AS72" s="89"/>
      <c r="AT72" s="89"/>
      <c r="AU72" s="89"/>
      <c r="AV72" s="89"/>
      <c r="AW72" s="89"/>
      <c r="AX72" s="89"/>
      <c r="AY72" s="163"/>
      <c r="AZ72" s="161">
        <v>1</v>
      </c>
    </row>
    <row r="73" spans="1:52" x14ac:dyDescent="0.25">
      <c r="A73" s="81"/>
      <c r="B73" s="82"/>
      <c r="C73" s="82"/>
      <c r="D73" s="83"/>
      <c r="E73" s="92"/>
      <c r="F73" s="82"/>
      <c r="G73" s="82"/>
      <c r="H73" s="82"/>
      <c r="I73" s="111" t="str">
        <f t="shared" si="9"/>
        <v/>
      </c>
      <c r="J73" s="59">
        <f t="shared" si="7"/>
        <v>1</v>
      </c>
      <c r="K73" s="59">
        <f t="shared" si="8"/>
        <v>1</v>
      </c>
      <c r="L73" s="87">
        <v>1</v>
      </c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  <c r="AA73" s="87"/>
      <c r="AB73" s="87"/>
      <c r="AC73" s="87"/>
      <c r="AD73" s="87"/>
      <c r="AE73" s="87"/>
      <c r="AF73" s="87"/>
      <c r="AG73" s="87"/>
      <c r="AH73" s="87"/>
      <c r="AI73" s="87"/>
      <c r="AJ73" s="87"/>
      <c r="AK73" s="87"/>
      <c r="AL73" s="87"/>
      <c r="AM73" s="87"/>
      <c r="AN73" s="87"/>
      <c r="AO73" s="87"/>
      <c r="AP73" s="87"/>
      <c r="AQ73" s="89"/>
      <c r="AR73" s="89"/>
      <c r="AS73" s="89"/>
      <c r="AT73" s="89"/>
      <c r="AU73" s="89"/>
      <c r="AV73" s="89"/>
      <c r="AW73" s="89"/>
      <c r="AX73" s="89"/>
      <c r="AY73" s="163"/>
      <c r="AZ73" s="161">
        <v>1</v>
      </c>
    </row>
    <row r="74" spans="1:52" x14ac:dyDescent="0.25">
      <c r="A74" s="81"/>
      <c r="B74" s="82"/>
      <c r="C74" s="82"/>
      <c r="D74" s="83"/>
      <c r="E74" s="92"/>
      <c r="F74" s="82"/>
      <c r="G74" s="82"/>
      <c r="H74" s="82"/>
      <c r="I74" s="111" t="str">
        <f t="shared" si="9"/>
        <v/>
      </c>
      <c r="J74" s="59">
        <f t="shared" si="7"/>
        <v>1</v>
      </c>
      <c r="K74" s="59">
        <f t="shared" si="8"/>
        <v>1</v>
      </c>
      <c r="L74" s="87">
        <v>1</v>
      </c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  <c r="AA74" s="87"/>
      <c r="AB74" s="87"/>
      <c r="AC74" s="87"/>
      <c r="AD74" s="87"/>
      <c r="AE74" s="87"/>
      <c r="AF74" s="87"/>
      <c r="AG74" s="87"/>
      <c r="AH74" s="87"/>
      <c r="AI74" s="87"/>
      <c r="AJ74" s="87"/>
      <c r="AK74" s="87"/>
      <c r="AL74" s="87"/>
      <c r="AM74" s="87"/>
      <c r="AN74" s="87"/>
      <c r="AO74" s="87"/>
      <c r="AP74" s="87"/>
      <c r="AQ74" s="89"/>
      <c r="AR74" s="89"/>
      <c r="AS74" s="89"/>
      <c r="AT74" s="89"/>
      <c r="AU74" s="89"/>
      <c r="AV74" s="89"/>
      <c r="AW74" s="89"/>
      <c r="AX74" s="89"/>
      <c r="AY74" s="163"/>
      <c r="AZ74" s="161">
        <v>1</v>
      </c>
    </row>
    <row r="75" spans="1:52" x14ac:dyDescent="0.25">
      <c r="A75" s="81"/>
      <c r="B75" s="82"/>
      <c r="C75" s="82"/>
      <c r="D75" s="83"/>
      <c r="E75" s="92"/>
      <c r="F75" s="82"/>
      <c r="G75" s="82"/>
      <c r="H75" s="82"/>
      <c r="I75" s="111" t="str">
        <f t="shared" si="9"/>
        <v/>
      </c>
      <c r="J75" s="59">
        <f t="shared" si="7"/>
        <v>1</v>
      </c>
      <c r="K75" s="59">
        <f t="shared" si="8"/>
        <v>1</v>
      </c>
      <c r="L75" s="87">
        <v>1</v>
      </c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  <c r="AA75" s="87"/>
      <c r="AB75" s="87"/>
      <c r="AC75" s="87"/>
      <c r="AD75" s="87"/>
      <c r="AE75" s="87"/>
      <c r="AF75" s="87"/>
      <c r="AG75" s="87"/>
      <c r="AH75" s="87"/>
      <c r="AI75" s="87"/>
      <c r="AJ75" s="87"/>
      <c r="AK75" s="87"/>
      <c r="AL75" s="87"/>
      <c r="AM75" s="87"/>
      <c r="AN75" s="87"/>
      <c r="AO75" s="87"/>
      <c r="AP75" s="87"/>
      <c r="AQ75" s="89"/>
      <c r="AR75" s="89"/>
      <c r="AS75" s="89"/>
      <c r="AT75" s="89"/>
      <c r="AU75" s="89"/>
      <c r="AV75" s="89"/>
      <c r="AW75" s="89"/>
      <c r="AX75" s="89"/>
      <c r="AY75" s="163"/>
      <c r="AZ75" s="161">
        <v>1</v>
      </c>
    </row>
    <row r="76" spans="1:52" x14ac:dyDescent="0.25">
      <c r="A76" s="81"/>
      <c r="B76" s="82"/>
      <c r="C76" s="82"/>
      <c r="D76" s="83"/>
      <c r="E76" s="92"/>
      <c r="F76" s="82"/>
      <c r="G76" s="82"/>
      <c r="H76" s="82"/>
      <c r="I76" s="111" t="str">
        <f t="shared" si="9"/>
        <v/>
      </c>
      <c r="J76" s="59">
        <f t="shared" si="7"/>
        <v>1</v>
      </c>
      <c r="K76" s="59">
        <f t="shared" si="8"/>
        <v>1</v>
      </c>
      <c r="L76" s="87">
        <v>1</v>
      </c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  <c r="AA76" s="87"/>
      <c r="AB76" s="87"/>
      <c r="AC76" s="87"/>
      <c r="AD76" s="87"/>
      <c r="AE76" s="87"/>
      <c r="AF76" s="87"/>
      <c r="AG76" s="87"/>
      <c r="AH76" s="87"/>
      <c r="AI76" s="87"/>
      <c r="AJ76" s="87"/>
      <c r="AK76" s="87"/>
      <c r="AL76" s="87"/>
      <c r="AM76" s="87"/>
      <c r="AN76" s="87"/>
      <c r="AO76" s="87"/>
      <c r="AP76" s="87"/>
      <c r="AQ76" s="89"/>
      <c r="AR76" s="89"/>
      <c r="AS76" s="89"/>
      <c r="AT76" s="89"/>
      <c r="AU76" s="89"/>
      <c r="AV76" s="89"/>
      <c r="AW76" s="89"/>
      <c r="AX76" s="89"/>
      <c r="AY76" s="163"/>
      <c r="AZ76" s="161">
        <v>1</v>
      </c>
    </row>
    <row r="77" spans="1:52" x14ac:dyDescent="0.25">
      <c r="A77" s="81"/>
      <c r="B77" s="82"/>
      <c r="C77" s="82"/>
      <c r="D77" s="83"/>
      <c r="E77" s="92"/>
      <c r="F77" s="82"/>
      <c r="G77" s="82"/>
      <c r="H77" s="82"/>
      <c r="I77" s="111" t="str">
        <f t="shared" si="9"/>
        <v/>
      </c>
      <c r="J77" s="59">
        <f t="shared" si="7"/>
        <v>1</v>
      </c>
      <c r="K77" s="59">
        <f t="shared" si="8"/>
        <v>1</v>
      </c>
      <c r="L77" s="87">
        <v>1</v>
      </c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  <c r="AA77" s="87"/>
      <c r="AB77" s="87"/>
      <c r="AC77" s="87"/>
      <c r="AD77" s="87"/>
      <c r="AE77" s="87"/>
      <c r="AF77" s="87"/>
      <c r="AG77" s="87"/>
      <c r="AH77" s="87"/>
      <c r="AI77" s="87"/>
      <c r="AJ77" s="87"/>
      <c r="AK77" s="87"/>
      <c r="AL77" s="87"/>
      <c r="AM77" s="87"/>
      <c r="AN77" s="87"/>
      <c r="AO77" s="87"/>
      <c r="AP77" s="87"/>
      <c r="AQ77" s="89"/>
      <c r="AR77" s="89"/>
      <c r="AS77" s="89"/>
      <c r="AT77" s="89"/>
      <c r="AU77" s="89"/>
      <c r="AV77" s="89"/>
      <c r="AW77" s="89"/>
      <c r="AX77" s="89"/>
      <c r="AY77" s="163"/>
      <c r="AZ77" s="161">
        <v>1</v>
      </c>
    </row>
    <row r="78" spans="1:52" x14ac:dyDescent="0.25">
      <c r="A78" s="81"/>
      <c r="B78" s="82"/>
      <c r="C78" s="82"/>
      <c r="D78" s="83"/>
      <c r="E78" s="92"/>
      <c r="F78" s="82"/>
      <c r="G78" s="82"/>
      <c r="H78" s="82"/>
      <c r="I78" s="111" t="str">
        <f t="shared" si="9"/>
        <v/>
      </c>
      <c r="J78" s="59">
        <f t="shared" si="7"/>
        <v>1</v>
      </c>
      <c r="K78" s="59">
        <f t="shared" si="8"/>
        <v>1</v>
      </c>
      <c r="L78" s="87">
        <v>1</v>
      </c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9"/>
      <c r="AR78" s="89"/>
      <c r="AS78" s="89"/>
      <c r="AT78" s="89"/>
      <c r="AU78" s="89"/>
      <c r="AV78" s="89"/>
      <c r="AW78" s="89"/>
      <c r="AX78" s="89"/>
      <c r="AY78" s="163"/>
      <c r="AZ78" s="161">
        <v>1</v>
      </c>
    </row>
    <row r="79" spans="1:52" x14ac:dyDescent="0.25">
      <c r="A79" s="81"/>
      <c r="B79" s="82"/>
      <c r="C79" s="82"/>
      <c r="D79" s="83"/>
      <c r="E79" s="92"/>
      <c r="F79" s="82"/>
      <c r="G79" s="82"/>
      <c r="H79" s="82"/>
      <c r="I79" s="111" t="str">
        <f t="shared" si="9"/>
        <v/>
      </c>
      <c r="J79" s="59">
        <f t="shared" si="7"/>
        <v>1</v>
      </c>
      <c r="K79" s="59">
        <f t="shared" si="8"/>
        <v>1</v>
      </c>
      <c r="L79" s="87">
        <v>1</v>
      </c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  <c r="AA79" s="87"/>
      <c r="AB79" s="87"/>
      <c r="AC79" s="87"/>
      <c r="AD79" s="87"/>
      <c r="AE79" s="87"/>
      <c r="AF79" s="87"/>
      <c r="AG79" s="87"/>
      <c r="AH79" s="87"/>
      <c r="AI79" s="87"/>
      <c r="AJ79" s="87"/>
      <c r="AK79" s="87"/>
      <c r="AL79" s="87"/>
      <c r="AM79" s="87"/>
      <c r="AN79" s="87"/>
      <c r="AO79" s="87"/>
      <c r="AP79" s="87"/>
      <c r="AQ79" s="89"/>
      <c r="AR79" s="89"/>
      <c r="AS79" s="89"/>
      <c r="AT79" s="89"/>
      <c r="AU79" s="89"/>
      <c r="AV79" s="89"/>
      <c r="AW79" s="89"/>
      <c r="AX79" s="89"/>
      <c r="AY79" s="163"/>
      <c r="AZ79" s="161">
        <v>1</v>
      </c>
    </row>
    <row r="80" spans="1:52" x14ac:dyDescent="0.25">
      <c r="A80" s="81"/>
      <c r="B80" s="82"/>
      <c r="C80" s="82"/>
      <c r="D80" s="83"/>
      <c r="E80" s="92"/>
      <c r="F80" s="82"/>
      <c r="G80" s="82"/>
      <c r="H80" s="82"/>
      <c r="I80" s="111" t="str">
        <f t="shared" si="9"/>
        <v/>
      </c>
      <c r="J80" s="59">
        <f t="shared" si="7"/>
        <v>1</v>
      </c>
      <c r="K80" s="59">
        <f t="shared" si="8"/>
        <v>1</v>
      </c>
      <c r="L80" s="87">
        <v>1</v>
      </c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  <c r="AA80" s="87"/>
      <c r="AB80" s="87"/>
      <c r="AC80" s="87"/>
      <c r="AD80" s="87"/>
      <c r="AE80" s="87"/>
      <c r="AF80" s="87"/>
      <c r="AG80" s="87"/>
      <c r="AH80" s="87"/>
      <c r="AI80" s="87"/>
      <c r="AJ80" s="87"/>
      <c r="AK80" s="87"/>
      <c r="AL80" s="87"/>
      <c r="AM80" s="87"/>
      <c r="AN80" s="87"/>
      <c r="AO80" s="87"/>
      <c r="AP80" s="87"/>
      <c r="AQ80" s="89"/>
      <c r="AR80" s="89"/>
      <c r="AS80" s="89"/>
      <c r="AT80" s="89"/>
      <c r="AU80" s="89"/>
      <c r="AV80" s="89"/>
      <c r="AW80" s="89"/>
      <c r="AX80" s="89"/>
      <c r="AY80" s="163"/>
      <c r="AZ80" s="161">
        <v>1</v>
      </c>
    </row>
    <row r="81" spans="1:52" x14ac:dyDescent="0.25">
      <c r="A81" s="81"/>
      <c r="B81" s="82"/>
      <c r="C81" s="82"/>
      <c r="D81" s="83"/>
      <c r="E81" s="92"/>
      <c r="F81" s="82"/>
      <c r="G81" s="82"/>
      <c r="H81" s="82"/>
      <c r="I81" s="111" t="str">
        <f t="shared" si="9"/>
        <v/>
      </c>
      <c r="J81" s="59">
        <f t="shared" si="7"/>
        <v>1</v>
      </c>
      <c r="K81" s="59">
        <f t="shared" si="8"/>
        <v>1</v>
      </c>
      <c r="L81" s="87">
        <v>1</v>
      </c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  <c r="AA81" s="87"/>
      <c r="AB81" s="87"/>
      <c r="AC81" s="87"/>
      <c r="AD81" s="87"/>
      <c r="AE81" s="87"/>
      <c r="AF81" s="87"/>
      <c r="AG81" s="87"/>
      <c r="AH81" s="87"/>
      <c r="AI81" s="87"/>
      <c r="AJ81" s="87"/>
      <c r="AK81" s="87"/>
      <c r="AL81" s="87"/>
      <c r="AM81" s="87"/>
      <c r="AN81" s="87"/>
      <c r="AO81" s="87"/>
      <c r="AP81" s="87"/>
      <c r="AQ81" s="89"/>
      <c r="AR81" s="89"/>
      <c r="AS81" s="89"/>
      <c r="AT81" s="89"/>
      <c r="AU81" s="89"/>
      <c r="AV81" s="89"/>
      <c r="AW81" s="89"/>
      <c r="AX81" s="89"/>
      <c r="AY81" s="163"/>
      <c r="AZ81" s="161">
        <v>1</v>
      </c>
    </row>
    <row r="82" spans="1:52" x14ac:dyDescent="0.25">
      <c r="A82" s="81"/>
      <c r="B82" s="82"/>
      <c r="C82" s="82"/>
      <c r="D82" s="83"/>
      <c r="E82" s="92"/>
      <c r="F82" s="82"/>
      <c r="G82" s="82"/>
      <c r="H82" s="82"/>
      <c r="I82" s="111" t="str">
        <f t="shared" si="9"/>
        <v/>
      </c>
      <c r="J82" s="59">
        <f t="shared" si="7"/>
        <v>1</v>
      </c>
      <c r="K82" s="59">
        <f t="shared" si="8"/>
        <v>1</v>
      </c>
      <c r="L82" s="87">
        <v>1</v>
      </c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  <c r="AA82" s="87"/>
      <c r="AB82" s="87"/>
      <c r="AC82" s="87"/>
      <c r="AD82" s="87"/>
      <c r="AE82" s="87"/>
      <c r="AF82" s="87"/>
      <c r="AG82" s="87"/>
      <c r="AH82" s="87"/>
      <c r="AI82" s="87"/>
      <c r="AJ82" s="87"/>
      <c r="AK82" s="87"/>
      <c r="AL82" s="87"/>
      <c r="AM82" s="87"/>
      <c r="AN82" s="87"/>
      <c r="AO82" s="87"/>
      <c r="AP82" s="87"/>
      <c r="AQ82" s="89"/>
      <c r="AR82" s="89"/>
      <c r="AS82" s="89"/>
      <c r="AT82" s="89"/>
      <c r="AU82" s="89"/>
      <c r="AV82" s="89"/>
      <c r="AW82" s="89"/>
      <c r="AX82" s="89"/>
      <c r="AY82" s="163"/>
      <c r="AZ82" s="161">
        <v>1</v>
      </c>
    </row>
    <row r="83" spans="1:52" x14ac:dyDescent="0.25">
      <c r="A83" s="81"/>
      <c r="B83" s="82"/>
      <c r="C83" s="82"/>
      <c r="D83" s="83"/>
      <c r="E83" s="92"/>
      <c r="F83" s="82"/>
      <c r="G83" s="82"/>
      <c r="H83" s="82"/>
      <c r="I83" s="111" t="str">
        <f t="shared" si="9"/>
        <v/>
      </c>
      <c r="J83" s="59">
        <f t="shared" si="7"/>
        <v>1</v>
      </c>
      <c r="K83" s="59">
        <f t="shared" si="8"/>
        <v>1</v>
      </c>
      <c r="L83" s="87">
        <v>1</v>
      </c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  <c r="Z83" s="87"/>
      <c r="AA83" s="87"/>
      <c r="AB83" s="87"/>
      <c r="AC83" s="87"/>
      <c r="AD83" s="87"/>
      <c r="AE83" s="87"/>
      <c r="AF83" s="87"/>
      <c r="AG83" s="87"/>
      <c r="AH83" s="87"/>
      <c r="AI83" s="87"/>
      <c r="AJ83" s="87"/>
      <c r="AK83" s="87"/>
      <c r="AL83" s="87"/>
      <c r="AM83" s="87"/>
      <c r="AN83" s="87"/>
      <c r="AO83" s="87"/>
      <c r="AP83" s="87"/>
      <c r="AQ83" s="89"/>
      <c r="AR83" s="89"/>
      <c r="AS83" s="89"/>
      <c r="AT83" s="89"/>
      <c r="AU83" s="89"/>
      <c r="AV83" s="89"/>
      <c r="AW83" s="89"/>
      <c r="AX83" s="89"/>
      <c r="AY83" s="163"/>
      <c r="AZ83" s="161">
        <v>1</v>
      </c>
    </row>
    <row r="84" spans="1:52" x14ac:dyDescent="0.25">
      <c r="A84" s="81"/>
      <c r="B84" s="82"/>
      <c r="C84" s="82"/>
      <c r="D84" s="83"/>
      <c r="E84" s="92"/>
      <c r="F84" s="82"/>
      <c r="G84" s="82"/>
      <c r="H84" s="82"/>
      <c r="I84" s="111" t="str">
        <f t="shared" si="9"/>
        <v/>
      </c>
      <c r="J84" s="59">
        <f t="shared" si="7"/>
        <v>1</v>
      </c>
      <c r="K84" s="59">
        <f t="shared" si="8"/>
        <v>1</v>
      </c>
      <c r="L84" s="87">
        <v>1</v>
      </c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  <c r="AA84" s="87"/>
      <c r="AB84" s="87"/>
      <c r="AC84" s="87"/>
      <c r="AD84" s="87"/>
      <c r="AE84" s="87"/>
      <c r="AF84" s="87"/>
      <c r="AG84" s="87"/>
      <c r="AH84" s="87"/>
      <c r="AI84" s="87"/>
      <c r="AJ84" s="87"/>
      <c r="AK84" s="87"/>
      <c r="AL84" s="87"/>
      <c r="AM84" s="87"/>
      <c r="AN84" s="87"/>
      <c r="AO84" s="87"/>
      <c r="AP84" s="87"/>
      <c r="AQ84" s="89"/>
      <c r="AR84" s="89"/>
      <c r="AS84" s="89"/>
      <c r="AT84" s="89"/>
      <c r="AU84" s="89"/>
      <c r="AV84" s="89"/>
      <c r="AW84" s="89"/>
      <c r="AX84" s="89"/>
      <c r="AY84" s="163"/>
      <c r="AZ84" s="161">
        <v>1</v>
      </c>
    </row>
    <row r="85" spans="1:52" x14ac:dyDescent="0.25">
      <c r="A85" s="81"/>
      <c r="B85" s="82"/>
      <c r="C85" s="82"/>
      <c r="D85" s="83"/>
      <c r="E85" s="92"/>
      <c r="F85" s="82"/>
      <c r="G85" s="82"/>
      <c r="H85" s="82"/>
      <c r="I85" s="111" t="str">
        <f t="shared" si="9"/>
        <v/>
      </c>
      <c r="J85" s="59">
        <f t="shared" si="7"/>
        <v>1</v>
      </c>
      <c r="K85" s="59">
        <f t="shared" si="8"/>
        <v>1</v>
      </c>
      <c r="L85" s="87">
        <v>1</v>
      </c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  <c r="Z85" s="87"/>
      <c r="AA85" s="87"/>
      <c r="AB85" s="87"/>
      <c r="AC85" s="87"/>
      <c r="AD85" s="87"/>
      <c r="AE85" s="87"/>
      <c r="AF85" s="87"/>
      <c r="AG85" s="87"/>
      <c r="AH85" s="87"/>
      <c r="AI85" s="87"/>
      <c r="AJ85" s="87"/>
      <c r="AK85" s="87"/>
      <c r="AL85" s="87"/>
      <c r="AM85" s="87"/>
      <c r="AN85" s="87"/>
      <c r="AO85" s="87"/>
      <c r="AP85" s="87"/>
      <c r="AQ85" s="89"/>
      <c r="AR85" s="89"/>
      <c r="AS85" s="89"/>
      <c r="AT85" s="89"/>
      <c r="AU85" s="89"/>
      <c r="AV85" s="89"/>
      <c r="AW85" s="89"/>
      <c r="AX85" s="89"/>
      <c r="AY85" s="163"/>
      <c r="AZ85" s="161">
        <v>1</v>
      </c>
    </row>
    <row r="86" spans="1:52" x14ac:dyDescent="0.25">
      <c r="A86" s="81"/>
      <c r="B86" s="82"/>
      <c r="C86" s="82"/>
      <c r="D86" s="83"/>
      <c r="E86" s="92"/>
      <c r="F86" s="82"/>
      <c r="G86" s="82"/>
      <c r="H86" s="82"/>
      <c r="I86" s="111" t="str">
        <f t="shared" si="9"/>
        <v/>
      </c>
      <c r="J86" s="59">
        <f t="shared" si="7"/>
        <v>1</v>
      </c>
      <c r="K86" s="59">
        <f t="shared" si="8"/>
        <v>1</v>
      </c>
      <c r="L86" s="87">
        <v>1</v>
      </c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  <c r="Z86" s="87"/>
      <c r="AA86" s="87"/>
      <c r="AB86" s="87"/>
      <c r="AC86" s="87"/>
      <c r="AD86" s="87"/>
      <c r="AE86" s="87"/>
      <c r="AF86" s="87"/>
      <c r="AG86" s="87"/>
      <c r="AH86" s="87"/>
      <c r="AI86" s="87"/>
      <c r="AJ86" s="87"/>
      <c r="AK86" s="87"/>
      <c r="AL86" s="87"/>
      <c r="AM86" s="87"/>
      <c r="AN86" s="87"/>
      <c r="AO86" s="87"/>
      <c r="AP86" s="87"/>
      <c r="AQ86" s="89"/>
      <c r="AR86" s="89"/>
      <c r="AS86" s="89"/>
      <c r="AT86" s="89"/>
      <c r="AU86" s="89"/>
      <c r="AV86" s="89"/>
      <c r="AW86" s="89"/>
      <c r="AX86" s="89"/>
      <c r="AY86" s="163"/>
      <c r="AZ86" s="161">
        <v>1</v>
      </c>
    </row>
    <row r="87" spans="1:52" x14ac:dyDescent="0.25">
      <c r="A87" s="81"/>
      <c r="B87" s="82"/>
      <c r="C87" s="82"/>
      <c r="D87" s="83"/>
      <c r="E87" s="92"/>
      <c r="F87" s="82"/>
      <c r="G87" s="82"/>
      <c r="H87" s="82"/>
      <c r="I87" s="111" t="str">
        <f t="shared" si="9"/>
        <v/>
      </c>
      <c r="J87" s="59">
        <f t="shared" si="7"/>
        <v>1</v>
      </c>
      <c r="K87" s="59">
        <f t="shared" si="8"/>
        <v>1</v>
      </c>
      <c r="L87" s="87">
        <v>1</v>
      </c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  <c r="AA87" s="87"/>
      <c r="AB87" s="87"/>
      <c r="AC87" s="87"/>
      <c r="AD87" s="87"/>
      <c r="AE87" s="87"/>
      <c r="AF87" s="87"/>
      <c r="AG87" s="87"/>
      <c r="AH87" s="87"/>
      <c r="AI87" s="87"/>
      <c r="AJ87" s="87"/>
      <c r="AK87" s="87"/>
      <c r="AL87" s="87"/>
      <c r="AM87" s="87"/>
      <c r="AN87" s="87"/>
      <c r="AO87" s="87"/>
      <c r="AP87" s="87"/>
      <c r="AQ87" s="89"/>
      <c r="AR87" s="89"/>
      <c r="AS87" s="89"/>
      <c r="AT87" s="89"/>
      <c r="AU87" s="89"/>
      <c r="AV87" s="89"/>
      <c r="AW87" s="89"/>
      <c r="AX87" s="89"/>
      <c r="AY87" s="163"/>
      <c r="AZ87" s="161">
        <v>1</v>
      </c>
    </row>
    <row r="88" spans="1:52" x14ac:dyDescent="0.25">
      <c r="A88" s="81"/>
      <c r="B88" s="82"/>
      <c r="C88" s="82"/>
      <c r="D88" s="83"/>
      <c r="E88" s="92"/>
      <c r="F88" s="82"/>
      <c r="G88" s="82"/>
      <c r="H88" s="82"/>
      <c r="I88" s="111" t="str">
        <f t="shared" si="9"/>
        <v/>
      </c>
      <c r="J88" s="59">
        <f t="shared" si="7"/>
        <v>1</v>
      </c>
      <c r="K88" s="59">
        <f t="shared" si="8"/>
        <v>1</v>
      </c>
      <c r="L88" s="87">
        <v>1</v>
      </c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  <c r="AA88" s="87"/>
      <c r="AB88" s="87"/>
      <c r="AC88" s="87"/>
      <c r="AD88" s="87"/>
      <c r="AE88" s="87"/>
      <c r="AF88" s="87"/>
      <c r="AG88" s="87"/>
      <c r="AH88" s="87"/>
      <c r="AI88" s="87"/>
      <c r="AJ88" s="87"/>
      <c r="AK88" s="87"/>
      <c r="AL88" s="87"/>
      <c r="AM88" s="87"/>
      <c r="AN88" s="87"/>
      <c r="AO88" s="87"/>
      <c r="AP88" s="87"/>
      <c r="AQ88" s="89"/>
      <c r="AR88" s="89"/>
      <c r="AS88" s="89"/>
      <c r="AT88" s="89"/>
      <c r="AU88" s="89"/>
      <c r="AV88" s="89"/>
      <c r="AW88" s="89"/>
      <c r="AX88" s="89"/>
      <c r="AY88" s="163"/>
      <c r="AZ88" s="161">
        <v>1</v>
      </c>
    </row>
    <row r="89" spans="1:52" x14ac:dyDescent="0.25">
      <c r="A89" s="81"/>
      <c r="B89" s="82"/>
      <c r="C89" s="82"/>
      <c r="D89" s="83"/>
      <c r="E89" s="92"/>
      <c r="F89" s="82"/>
      <c r="G89" s="82"/>
      <c r="H89" s="82"/>
      <c r="I89" s="111" t="str">
        <f t="shared" si="9"/>
        <v/>
      </c>
      <c r="J89" s="59">
        <f t="shared" si="7"/>
        <v>1</v>
      </c>
      <c r="K89" s="59">
        <f t="shared" si="8"/>
        <v>1</v>
      </c>
      <c r="L89" s="87">
        <v>1</v>
      </c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  <c r="Z89" s="87"/>
      <c r="AA89" s="87"/>
      <c r="AB89" s="87"/>
      <c r="AC89" s="87"/>
      <c r="AD89" s="87"/>
      <c r="AE89" s="87"/>
      <c r="AF89" s="87"/>
      <c r="AG89" s="87"/>
      <c r="AH89" s="87"/>
      <c r="AI89" s="87"/>
      <c r="AJ89" s="87"/>
      <c r="AK89" s="87"/>
      <c r="AL89" s="87"/>
      <c r="AM89" s="87"/>
      <c r="AN89" s="87"/>
      <c r="AO89" s="87"/>
      <c r="AP89" s="87"/>
      <c r="AQ89" s="89"/>
      <c r="AR89" s="89"/>
      <c r="AS89" s="89"/>
      <c r="AT89" s="89"/>
      <c r="AU89" s="89"/>
      <c r="AV89" s="89"/>
      <c r="AW89" s="89"/>
      <c r="AX89" s="89"/>
      <c r="AY89" s="163"/>
      <c r="AZ89" s="161">
        <v>1</v>
      </c>
    </row>
    <row r="90" spans="1:52" x14ac:dyDescent="0.25">
      <c r="A90" s="81"/>
      <c r="B90" s="82"/>
      <c r="C90" s="82"/>
      <c r="D90" s="83"/>
      <c r="E90" s="92"/>
      <c r="F90" s="82"/>
      <c r="G90" s="82"/>
      <c r="H90" s="82"/>
      <c r="I90" s="111" t="str">
        <f t="shared" si="9"/>
        <v/>
      </c>
      <c r="J90" s="59">
        <f t="shared" si="7"/>
        <v>1</v>
      </c>
      <c r="K90" s="59">
        <f t="shared" si="8"/>
        <v>1</v>
      </c>
      <c r="L90" s="87">
        <v>1</v>
      </c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7"/>
      <c r="Z90" s="87"/>
      <c r="AA90" s="87"/>
      <c r="AB90" s="87"/>
      <c r="AC90" s="87"/>
      <c r="AD90" s="87"/>
      <c r="AE90" s="87"/>
      <c r="AF90" s="87"/>
      <c r="AG90" s="87"/>
      <c r="AH90" s="87"/>
      <c r="AI90" s="87"/>
      <c r="AJ90" s="87"/>
      <c r="AK90" s="87"/>
      <c r="AL90" s="87"/>
      <c r="AM90" s="87"/>
      <c r="AN90" s="87"/>
      <c r="AO90" s="87"/>
      <c r="AP90" s="87"/>
      <c r="AQ90" s="89"/>
      <c r="AR90" s="89"/>
      <c r="AS90" s="89"/>
      <c r="AT90" s="89"/>
      <c r="AU90" s="89"/>
      <c r="AV90" s="89"/>
      <c r="AW90" s="89"/>
      <c r="AX90" s="89"/>
      <c r="AY90" s="163"/>
      <c r="AZ90" s="161">
        <v>1</v>
      </c>
    </row>
    <row r="91" spans="1:52" x14ac:dyDescent="0.25">
      <c r="A91" s="81"/>
      <c r="B91" s="82"/>
      <c r="C91" s="82"/>
      <c r="D91" s="83"/>
      <c r="E91" s="92"/>
      <c r="F91" s="82"/>
      <c r="G91" s="82"/>
      <c r="H91" s="82"/>
      <c r="I91" s="111" t="str">
        <f t="shared" si="9"/>
        <v/>
      </c>
      <c r="J91" s="59">
        <f t="shared" si="7"/>
        <v>1</v>
      </c>
      <c r="K91" s="59">
        <f t="shared" si="8"/>
        <v>1</v>
      </c>
      <c r="L91" s="87">
        <v>1</v>
      </c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  <c r="AA91" s="87"/>
      <c r="AB91" s="87"/>
      <c r="AC91" s="87"/>
      <c r="AD91" s="87"/>
      <c r="AE91" s="87"/>
      <c r="AF91" s="87"/>
      <c r="AG91" s="87"/>
      <c r="AH91" s="87"/>
      <c r="AI91" s="87"/>
      <c r="AJ91" s="87"/>
      <c r="AK91" s="87"/>
      <c r="AL91" s="87"/>
      <c r="AM91" s="87"/>
      <c r="AN91" s="87"/>
      <c r="AO91" s="87"/>
      <c r="AP91" s="87"/>
      <c r="AQ91" s="89"/>
      <c r="AR91" s="89"/>
      <c r="AS91" s="89"/>
      <c r="AT91" s="89"/>
      <c r="AU91" s="89"/>
      <c r="AV91" s="89"/>
      <c r="AW91" s="89"/>
      <c r="AX91" s="89"/>
      <c r="AY91" s="163"/>
      <c r="AZ91" s="161">
        <v>1</v>
      </c>
    </row>
    <row r="92" spans="1:52" x14ac:dyDescent="0.25">
      <c r="A92" s="81"/>
      <c r="B92" s="82"/>
      <c r="C92" s="82"/>
      <c r="D92" s="83"/>
      <c r="E92" s="92"/>
      <c r="F92" s="82"/>
      <c r="G92" s="82"/>
      <c r="H92" s="82"/>
      <c r="I92" s="111" t="str">
        <f t="shared" si="9"/>
        <v/>
      </c>
      <c r="J92" s="59">
        <f t="shared" si="7"/>
        <v>1</v>
      </c>
      <c r="K92" s="59">
        <f t="shared" si="8"/>
        <v>1</v>
      </c>
      <c r="L92" s="87">
        <v>1</v>
      </c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87"/>
      <c r="AH92" s="87"/>
      <c r="AI92" s="87"/>
      <c r="AJ92" s="87"/>
      <c r="AK92" s="87"/>
      <c r="AL92" s="87"/>
      <c r="AM92" s="87"/>
      <c r="AN92" s="87"/>
      <c r="AO92" s="87"/>
      <c r="AP92" s="87"/>
      <c r="AQ92" s="89"/>
      <c r="AR92" s="89"/>
      <c r="AS92" s="89"/>
      <c r="AT92" s="89"/>
      <c r="AU92" s="89"/>
      <c r="AV92" s="89"/>
      <c r="AW92" s="89"/>
      <c r="AX92" s="89"/>
      <c r="AY92" s="163"/>
      <c r="AZ92" s="161">
        <v>1</v>
      </c>
    </row>
    <row r="93" spans="1:52" x14ac:dyDescent="0.25">
      <c r="A93" s="81"/>
      <c r="B93" s="82"/>
      <c r="C93" s="82"/>
      <c r="D93" s="83"/>
      <c r="E93" s="92"/>
      <c r="F93" s="82"/>
      <c r="G93" s="82"/>
      <c r="H93" s="82"/>
      <c r="I93" s="111" t="str">
        <f t="shared" si="9"/>
        <v/>
      </c>
      <c r="J93" s="59">
        <f t="shared" si="7"/>
        <v>1</v>
      </c>
      <c r="K93" s="59">
        <f t="shared" si="8"/>
        <v>1</v>
      </c>
      <c r="L93" s="87">
        <v>1</v>
      </c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  <c r="Y93" s="87"/>
      <c r="Z93" s="87"/>
      <c r="AA93" s="87"/>
      <c r="AB93" s="87"/>
      <c r="AC93" s="87"/>
      <c r="AD93" s="87"/>
      <c r="AE93" s="87"/>
      <c r="AF93" s="87"/>
      <c r="AG93" s="87"/>
      <c r="AH93" s="87"/>
      <c r="AI93" s="87"/>
      <c r="AJ93" s="87"/>
      <c r="AK93" s="87"/>
      <c r="AL93" s="87"/>
      <c r="AM93" s="87"/>
      <c r="AN93" s="87"/>
      <c r="AO93" s="87"/>
      <c r="AP93" s="87"/>
      <c r="AQ93" s="89"/>
      <c r="AR93" s="89"/>
      <c r="AS93" s="89"/>
      <c r="AT93" s="89"/>
      <c r="AU93" s="89"/>
      <c r="AV93" s="89"/>
      <c r="AW93" s="89"/>
      <c r="AX93" s="89"/>
      <c r="AY93" s="163"/>
      <c r="AZ93" s="161">
        <v>1</v>
      </c>
    </row>
    <row r="94" spans="1:52" x14ac:dyDescent="0.25">
      <c r="A94" s="81"/>
      <c r="B94" s="82"/>
      <c r="C94" s="82"/>
      <c r="D94" s="83"/>
      <c r="E94" s="92"/>
      <c r="F94" s="82"/>
      <c r="G94" s="82"/>
      <c r="H94" s="82"/>
      <c r="I94" s="111" t="str">
        <f t="shared" si="9"/>
        <v/>
      </c>
      <c r="J94" s="59">
        <f t="shared" si="7"/>
        <v>1</v>
      </c>
      <c r="K94" s="59">
        <f t="shared" si="8"/>
        <v>1</v>
      </c>
      <c r="L94" s="87">
        <v>1</v>
      </c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7"/>
      <c r="AH94" s="87"/>
      <c r="AI94" s="87"/>
      <c r="AJ94" s="87"/>
      <c r="AK94" s="87"/>
      <c r="AL94" s="87"/>
      <c r="AM94" s="87"/>
      <c r="AN94" s="87"/>
      <c r="AO94" s="87"/>
      <c r="AP94" s="87"/>
      <c r="AQ94" s="89"/>
      <c r="AR94" s="89"/>
      <c r="AS94" s="89"/>
      <c r="AT94" s="89"/>
      <c r="AU94" s="89"/>
      <c r="AV94" s="89"/>
      <c r="AW94" s="89"/>
      <c r="AX94" s="89"/>
      <c r="AY94" s="163"/>
      <c r="AZ94" s="161">
        <v>1</v>
      </c>
    </row>
    <row r="95" spans="1:52" x14ac:dyDescent="0.25">
      <c r="A95" s="81"/>
      <c r="B95" s="82"/>
      <c r="C95" s="82"/>
      <c r="D95" s="83"/>
      <c r="E95" s="92"/>
      <c r="F95" s="82"/>
      <c r="G95" s="82"/>
      <c r="H95" s="82"/>
      <c r="I95" s="111" t="str">
        <f t="shared" si="9"/>
        <v/>
      </c>
      <c r="J95" s="59">
        <f t="shared" si="7"/>
        <v>1</v>
      </c>
      <c r="K95" s="59">
        <f t="shared" si="8"/>
        <v>1</v>
      </c>
      <c r="L95" s="87">
        <v>1</v>
      </c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  <c r="Z95" s="87"/>
      <c r="AA95" s="87"/>
      <c r="AB95" s="87"/>
      <c r="AC95" s="87"/>
      <c r="AD95" s="87"/>
      <c r="AE95" s="87"/>
      <c r="AF95" s="87"/>
      <c r="AG95" s="87"/>
      <c r="AH95" s="87"/>
      <c r="AI95" s="87"/>
      <c r="AJ95" s="87"/>
      <c r="AK95" s="87"/>
      <c r="AL95" s="87"/>
      <c r="AM95" s="87"/>
      <c r="AN95" s="87"/>
      <c r="AO95" s="87"/>
      <c r="AP95" s="87"/>
      <c r="AQ95" s="89"/>
      <c r="AR95" s="89"/>
      <c r="AS95" s="89"/>
      <c r="AT95" s="89"/>
      <c r="AU95" s="89"/>
      <c r="AV95" s="89"/>
      <c r="AW95" s="89"/>
      <c r="AX95" s="89"/>
      <c r="AY95" s="163"/>
      <c r="AZ95" s="161">
        <v>1</v>
      </c>
    </row>
    <row r="96" spans="1:52" x14ac:dyDescent="0.25">
      <c r="A96" s="81"/>
      <c r="B96" s="82"/>
      <c r="C96" s="82"/>
      <c r="D96" s="83"/>
      <c r="E96" s="92"/>
      <c r="F96" s="82"/>
      <c r="G96" s="82"/>
      <c r="H96" s="82"/>
      <c r="I96" s="111" t="str">
        <f t="shared" si="9"/>
        <v/>
      </c>
      <c r="J96" s="59">
        <f t="shared" si="7"/>
        <v>1</v>
      </c>
      <c r="K96" s="59">
        <f t="shared" si="8"/>
        <v>1</v>
      </c>
      <c r="L96" s="87">
        <v>1</v>
      </c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7"/>
      <c r="X96" s="87"/>
      <c r="Y96" s="87"/>
      <c r="Z96" s="87"/>
      <c r="AA96" s="87"/>
      <c r="AB96" s="87"/>
      <c r="AC96" s="87"/>
      <c r="AD96" s="87"/>
      <c r="AE96" s="87"/>
      <c r="AF96" s="87"/>
      <c r="AG96" s="87"/>
      <c r="AH96" s="87"/>
      <c r="AI96" s="87"/>
      <c r="AJ96" s="87"/>
      <c r="AK96" s="87"/>
      <c r="AL96" s="87"/>
      <c r="AM96" s="87"/>
      <c r="AN96" s="87"/>
      <c r="AO96" s="87"/>
      <c r="AP96" s="87"/>
      <c r="AQ96" s="89"/>
      <c r="AR96" s="89"/>
      <c r="AS96" s="89"/>
      <c r="AT96" s="89"/>
      <c r="AU96" s="89"/>
      <c r="AV96" s="89"/>
      <c r="AW96" s="89"/>
      <c r="AX96" s="89"/>
      <c r="AY96" s="163"/>
      <c r="AZ96" s="161">
        <v>1</v>
      </c>
    </row>
    <row r="97" spans="1:52" x14ac:dyDescent="0.25">
      <c r="A97" s="81"/>
      <c r="B97" s="82"/>
      <c r="C97" s="82"/>
      <c r="D97" s="83"/>
      <c r="E97" s="92"/>
      <c r="F97" s="82"/>
      <c r="G97" s="82"/>
      <c r="H97" s="82"/>
      <c r="I97" s="111" t="str">
        <f t="shared" si="9"/>
        <v/>
      </c>
      <c r="J97" s="59">
        <f t="shared" si="7"/>
        <v>1</v>
      </c>
      <c r="K97" s="59">
        <f t="shared" si="8"/>
        <v>1</v>
      </c>
      <c r="L97" s="87">
        <v>1</v>
      </c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7"/>
      <c r="Z97" s="87"/>
      <c r="AA97" s="87"/>
      <c r="AB97" s="87"/>
      <c r="AC97" s="87"/>
      <c r="AD97" s="87"/>
      <c r="AE97" s="87"/>
      <c r="AF97" s="87"/>
      <c r="AG97" s="87"/>
      <c r="AH97" s="87"/>
      <c r="AI97" s="87"/>
      <c r="AJ97" s="87"/>
      <c r="AK97" s="87"/>
      <c r="AL97" s="87"/>
      <c r="AM97" s="87"/>
      <c r="AN97" s="87"/>
      <c r="AO97" s="87"/>
      <c r="AP97" s="87"/>
      <c r="AQ97" s="89"/>
      <c r="AR97" s="89"/>
      <c r="AS97" s="89"/>
      <c r="AT97" s="89"/>
      <c r="AU97" s="89"/>
      <c r="AV97" s="89"/>
      <c r="AW97" s="89"/>
      <c r="AX97" s="89"/>
      <c r="AY97" s="163"/>
      <c r="AZ97" s="161">
        <v>1</v>
      </c>
    </row>
    <row r="98" spans="1:52" x14ac:dyDescent="0.25">
      <c r="A98" s="81"/>
      <c r="B98" s="82"/>
      <c r="C98" s="82"/>
      <c r="D98" s="83"/>
      <c r="E98" s="92"/>
      <c r="F98" s="82"/>
      <c r="G98" s="82"/>
      <c r="H98" s="82"/>
      <c r="I98" s="111" t="str">
        <f t="shared" si="9"/>
        <v/>
      </c>
      <c r="J98" s="59">
        <f t="shared" si="7"/>
        <v>1</v>
      </c>
      <c r="K98" s="59">
        <f t="shared" si="8"/>
        <v>1</v>
      </c>
      <c r="L98" s="87">
        <v>1</v>
      </c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  <c r="Y98" s="87"/>
      <c r="Z98" s="87"/>
      <c r="AA98" s="87"/>
      <c r="AB98" s="87"/>
      <c r="AC98" s="87"/>
      <c r="AD98" s="87"/>
      <c r="AE98" s="87"/>
      <c r="AF98" s="87"/>
      <c r="AG98" s="87"/>
      <c r="AH98" s="87"/>
      <c r="AI98" s="87"/>
      <c r="AJ98" s="87"/>
      <c r="AK98" s="87"/>
      <c r="AL98" s="87"/>
      <c r="AM98" s="87"/>
      <c r="AN98" s="87"/>
      <c r="AO98" s="87"/>
      <c r="AP98" s="87"/>
      <c r="AQ98" s="89"/>
      <c r="AR98" s="89"/>
      <c r="AS98" s="89"/>
      <c r="AT98" s="89"/>
      <c r="AU98" s="89"/>
      <c r="AV98" s="89"/>
      <c r="AW98" s="89"/>
      <c r="AX98" s="89"/>
      <c r="AY98" s="163"/>
      <c r="AZ98" s="161">
        <v>1</v>
      </c>
    </row>
    <row r="99" spans="1:52" x14ac:dyDescent="0.25">
      <c r="A99" s="81"/>
      <c r="B99" s="82"/>
      <c r="C99" s="82"/>
      <c r="D99" s="83"/>
      <c r="E99" s="92"/>
      <c r="F99" s="82"/>
      <c r="G99" s="82"/>
      <c r="H99" s="82"/>
      <c r="I99" s="111" t="str">
        <f t="shared" si="9"/>
        <v/>
      </c>
      <c r="J99" s="59">
        <f t="shared" si="7"/>
        <v>1</v>
      </c>
      <c r="K99" s="59">
        <f t="shared" si="8"/>
        <v>1</v>
      </c>
      <c r="L99" s="87">
        <v>1</v>
      </c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  <c r="Y99" s="87"/>
      <c r="Z99" s="87"/>
      <c r="AA99" s="87"/>
      <c r="AB99" s="87"/>
      <c r="AC99" s="87"/>
      <c r="AD99" s="87"/>
      <c r="AE99" s="87"/>
      <c r="AF99" s="87"/>
      <c r="AG99" s="87"/>
      <c r="AH99" s="87"/>
      <c r="AI99" s="87"/>
      <c r="AJ99" s="87"/>
      <c r="AK99" s="87"/>
      <c r="AL99" s="87"/>
      <c r="AM99" s="87"/>
      <c r="AN99" s="87"/>
      <c r="AO99" s="87"/>
      <c r="AP99" s="87"/>
      <c r="AQ99" s="89"/>
      <c r="AR99" s="89"/>
      <c r="AS99" s="89"/>
      <c r="AT99" s="89"/>
      <c r="AU99" s="89"/>
      <c r="AV99" s="89"/>
      <c r="AW99" s="89"/>
      <c r="AX99" s="89"/>
      <c r="AY99" s="163"/>
      <c r="AZ99" s="161">
        <v>1</v>
      </c>
    </row>
    <row r="100" spans="1:52" x14ac:dyDescent="0.25">
      <c r="A100" s="81"/>
      <c r="B100" s="82"/>
      <c r="C100" s="82"/>
      <c r="D100" s="83"/>
      <c r="E100" s="92"/>
      <c r="F100" s="82"/>
      <c r="G100" s="82"/>
      <c r="H100" s="82"/>
      <c r="I100" s="111" t="str">
        <f t="shared" si="9"/>
        <v/>
      </c>
      <c r="J100" s="59">
        <f t="shared" si="7"/>
        <v>1</v>
      </c>
      <c r="K100" s="59">
        <f t="shared" si="8"/>
        <v>1</v>
      </c>
      <c r="L100" s="87">
        <v>1</v>
      </c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  <c r="AA100" s="87"/>
      <c r="AB100" s="87"/>
      <c r="AC100" s="87"/>
      <c r="AD100" s="87"/>
      <c r="AE100" s="87"/>
      <c r="AF100" s="87"/>
      <c r="AG100" s="87"/>
      <c r="AH100" s="87"/>
      <c r="AI100" s="87"/>
      <c r="AJ100" s="87"/>
      <c r="AK100" s="87"/>
      <c r="AL100" s="87"/>
      <c r="AM100" s="87"/>
      <c r="AN100" s="87"/>
      <c r="AO100" s="87"/>
      <c r="AP100" s="87"/>
      <c r="AQ100" s="89"/>
      <c r="AR100" s="89"/>
      <c r="AS100" s="89"/>
      <c r="AT100" s="89"/>
      <c r="AU100" s="89"/>
      <c r="AV100" s="89"/>
      <c r="AW100" s="89"/>
      <c r="AX100" s="89"/>
      <c r="AY100" s="163"/>
      <c r="AZ100" s="161">
        <v>1</v>
      </c>
    </row>
    <row r="101" spans="1:52" x14ac:dyDescent="0.25">
      <c r="A101" s="81"/>
      <c r="B101" s="82"/>
      <c r="C101" s="82"/>
      <c r="D101" s="83"/>
      <c r="E101" s="92"/>
      <c r="F101" s="82"/>
      <c r="G101" s="82"/>
      <c r="H101" s="82"/>
      <c r="I101" s="111" t="str">
        <f t="shared" si="9"/>
        <v/>
      </c>
      <c r="J101" s="59">
        <f t="shared" si="7"/>
        <v>1</v>
      </c>
      <c r="K101" s="59">
        <f t="shared" si="8"/>
        <v>1</v>
      </c>
      <c r="L101" s="87">
        <v>1</v>
      </c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7"/>
      <c r="X101" s="87"/>
      <c r="Y101" s="87"/>
      <c r="Z101" s="87"/>
      <c r="AA101" s="87"/>
      <c r="AB101" s="87"/>
      <c r="AC101" s="87"/>
      <c r="AD101" s="87"/>
      <c r="AE101" s="87"/>
      <c r="AF101" s="87"/>
      <c r="AG101" s="87"/>
      <c r="AH101" s="87"/>
      <c r="AI101" s="87"/>
      <c r="AJ101" s="87"/>
      <c r="AK101" s="87"/>
      <c r="AL101" s="87"/>
      <c r="AM101" s="87"/>
      <c r="AN101" s="87"/>
      <c r="AO101" s="87"/>
      <c r="AP101" s="87"/>
      <c r="AQ101" s="89"/>
      <c r="AR101" s="89"/>
      <c r="AS101" s="89"/>
      <c r="AT101" s="89"/>
      <c r="AU101" s="89"/>
      <c r="AV101" s="89"/>
      <c r="AW101" s="89"/>
      <c r="AX101" s="89"/>
      <c r="AY101" s="163"/>
      <c r="AZ101" s="161">
        <v>1</v>
      </c>
    </row>
    <row r="102" spans="1:52" x14ac:dyDescent="0.25">
      <c r="A102" s="81"/>
      <c r="B102" s="82"/>
      <c r="C102" s="82"/>
      <c r="D102" s="83"/>
      <c r="E102" s="92"/>
      <c r="F102" s="82"/>
      <c r="G102" s="82"/>
      <c r="H102" s="82"/>
      <c r="I102" s="111" t="str">
        <f t="shared" si="9"/>
        <v/>
      </c>
      <c r="J102" s="59">
        <f t="shared" si="7"/>
        <v>1</v>
      </c>
      <c r="K102" s="59">
        <f t="shared" si="8"/>
        <v>1</v>
      </c>
      <c r="L102" s="87">
        <v>1</v>
      </c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W102" s="87"/>
      <c r="X102" s="87"/>
      <c r="Y102" s="87"/>
      <c r="Z102" s="87"/>
      <c r="AA102" s="87"/>
      <c r="AB102" s="87"/>
      <c r="AC102" s="87"/>
      <c r="AD102" s="87"/>
      <c r="AE102" s="87"/>
      <c r="AF102" s="87"/>
      <c r="AG102" s="87"/>
      <c r="AH102" s="87"/>
      <c r="AI102" s="87"/>
      <c r="AJ102" s="87"/>
      <c r="AK102" s="87"/>
      <c r="AL102" s="87"/>
      <c r="AM102" s="87"/>
      <c r="AN102" s="87"/>
      <c r="AO102" s="87"/>
      <c r="AP102" s="87"/>
      <c r="AQ102" s="89"/>
      <c r="AR102" s="89"/>
      <c r="AS102" s="89"/>
      <c r="AT102" s="89"/>
      <c r="AU102" s="89"/>
      <c r="AV102" s="89"/>
      <c r="AW102" s="89"/>
      <c r="AX102" s="89"/>
      <c r="AY102" s="163"/>
      <c r="AZ102" s="161">
        <v>1</v>
      </c>
    </row>
    <row r="103" spans="1:52" x14ac:dyDescent="0.25">
      <c r="A103" s="81"/>
      <c r="B103" s="82"/>
      <c r="C103" s="82"/>
      <c r="D103" s="83"/>
      <c r="E103" s="92"/>
      <c r="F103" s="82"/>
      <c r="G103" s="82"/>
      <c r="H103" s="82"/>
      <c r="I103" s="111" t="str">
        <f t="shared" si="9"/>
        <v/>
      </c>
      <c r="J103" s="59">
        <f t="shared" si="7"/>
        <v>1</v>
      </c>
      <c r="K103" s="59">
        <f t="shared" si="8"/>
        <v>1</v>
      </c>
      <c r="L103" s="87">
        <v>1</v>
      </c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  <c r="Y103" s="87"/>
      <c r="Z103" s="87"/>
      <c r="AA103" s="87"/>
      <c r="AB103" s="87"/>
      <c r="AC103" s="87"/>
      <c r="AD103" s="87"/>
      <c r="AE103" s="87"/>
      <c r="AF103" s="87"/>
      <c r="AG103" s="87"/>
      <c r="AH103" s="87"/>
      <c r="AI103" s="87"/>
      <c r="AJ103" s="87"/>
      <c r="AK103" s="87"/>
      <c r="AL103" s="87"/>
      <c r="AM103" s="87"/>
      <c r="AN103" s="87"/>
      <c r="AO103" s="87"/>
      <c r="AP103" s="87"/>
      <c r="AQ103" s="89"/>
      <c r="AR103" s="89"/>
      <c r="AS103" s="89"/>
      <c r="AT103" s="89"/>
      <c r="AU103" s="89"/>
      <c r="AV103" s="89"/>
      <c r="AW103" s="89"/>
      <c r="AX103" s="89"/>
      <c r="AY103" s="163"/>
      <c r="AZ103" s="161">
        <v>1</v>
      </c>
    </row>
    <row r="104" spans="1:52" x14ac:dyDescent="0.25">
      <c r="A104" s="81"/>
      <c r="B104" s="82"/>
      <c r="C104" s="82"/>
      <c r="D104" s="83"/>
      <c r="E104" s="92"/>
      <c r="F104" s="82"/>
      <c r="G104" s="82"/>
      <c r="H104" s="82"/>
      <c r="I104" s="111" t="str">
        <f t="shared" si="9"/>
        <v/>
      </c>
      <c r="J104" s="59">
        <f t="shared" si="7"/>
        <v>1</v>
      </c>
      <c r="K104" s="59">
        <f t="shared" si="8"/>
        <v>1</v>
      </c>
      <c r="L104" s="87">
        <v>1</v>
      </c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7"/>
      <c r="AN104" s="87"/>
      <c r="AO104" s="87"/>
      <c r="AP104" s="87"/>
      <c r="AQ104" s="89"/>
      <c r="AR104" s="89"/>
      <c r="AS104" s="89"/>
      <c r="AT104" s="89"/>
      <c r="AU104" s="89"/>
      <c r="AV104" s="89"/>
      <c r="AW104" s="89"/>
      <c r="AX104" s="89"/>
      <c r="AY104" s="163"/>
      <c r="AZ104" s="161">
        <v>1</v>
      </c>
    </row>
    <row r="105" spans="1:52" ht="15" customHeight="1" x14ac:dyDescent="0.25">
      <c r="A105" s="79"/>
      <c r="B105" s="80"/>
      <c r="C105" s="80"/>
      <c r="D105" s="83"/>
      <c r="E105" s="92"/>
      <c r="F105" s="82"/>
      <c r="G105" s="82"/>
      <c r="H105" s="82"/>
      <c r="I105" s="111" t="str">
        <f t="shared" si="9"/>
        <v/>
      </c>
      <c r="J105" s="59">
        <f t="shared" si="5"/>
        <v>1</v>
      </c>
      <c r="K105" s="59">
        <f t="shared" si="6"/>
        <v>1</v>
      </c>
      <c r="L105" s="87">
        <v>1</v>
      </c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7"/>
      <c r="AL105" s="87"/>
      <c r="AM105" s="87"/>
      <c r="AN105" s="87"/>
      <c r="AO105" s="87"/>
      <c r="AP105" s="87"/>
      <c r="AQ105" s="89"/>
      <c r="AR105" s="89"/>
      <c r="AS105" s="89"/>
      <c r="AT105" s="89"/>
      <c r="AU105" s="89"/>
      <c r="AV105" s="89"/>
      <c r="AW105" s="89"/>
      <c r="AX105" s="89"/>
      <c r="AY105" s="163"/>
      <c r="AZ105" s="161">
        <v>1</v>
      </c>
    </row>
    <row r="106" spans="1:52" ht="3" customHeight="1" x14ac:dyDescent="0.25">
      <c r="A106" s="60"/>
      <c r="B106" s="61"/>
      <c r="C106" s="61"/>
      <c r="D106" s="62"/>
      <c r="E106" s="63"/>
      <c r="F106" s="64"/>
      <c r="G106" s="64"/>
      <c r="H106" s="64"/>
      <c r="I106" s="110"/>
      <c r="J106" s="65"/>
      <c r="K106" s="65"/>
      <c r="L106" s="66"/>
      <c r="M106" s="66"/>
      <c r="N106" s="66"/>
      <c r="O106" s="66"/>
      <c r="P106" s="66"/>
      <c r="Q106" s="66"/>
      <c r="R106" s="66"/>
      <c r="S106" s="66"/>
      <c r="T106" s="66"/>
      <c r="U106" s="66"/>
      <c r="V106" s="66"/>
      <c r="W106" s="66"/>
      <c r="X106" s="66"/>
      <c r="Y106" s="66"/>
      <c r="Z106" s="66"/>
      <c r="AA106" s="66"/>
      <c r="AB106" s="66"/>
      <c r="AC106" s="66"/>
      <c r="AD106" s="66"/>
      <c r="AE106" s="66"/>
      <c r="AF106" s="66"/>
      <c r="AG106" s="66"/>
      <c r="AH106" s="66"/>
      <c r="AI106" s="66"/>
      <c r="AJ106" s="66"/>
      <c r="AK106" s="66"/>
      <c r="AL106" s="66"/>
      <c r="AM106" s="66"/>
      <c r="AN106" s="66"/>
      <c r="AO106" s="66"/>
      <c r="AP106" s="66"/>
      <c r="AQ106" s="67"/>
      <c r="AR106" s="67"/>
      <c r="AS106" s="67"/>
      <c r="AT106" s="67"/>
      <c r="AU106" s="67"/>
      <c r="AV106" s="67"/>
      <c r="AW106" s="67"/>
      <c r="AX106" s="67"/>
      <c r="AY106" s="169"/>
      <c r="AZ106" s="161"/>
    </row>
    <row r="107" spans="1:52" s="72" customFormat="1" ht="19.8" customHeight="1" x14ac:dyDescent="0.25">
      <c r="A107" s="310" t="s">
        <v>15</v>
      </c>
      <c r="B107" s="311"/>
      <c r="C107" s="311"/>
      <c r="D107" s="312"/>
      <c r="E107" s="68"/>
      <c r="F107" s="69"/>
      <c r="G107" s="69"/>
      <c r="H107" s="69"/>
      <c r="I107" s="110">
        <f>SUM(I6:I105)</f>
        <v>0</v>
      </c>
      <c r="J107" s="70"/>
      <c r="K107" s="70"/>
      <c r="L107" s="71">
        <f>SUM(L6:L105)</f>
        <v>100</v>
      </c>
      <c r="M107" s="71">
        <f t="shared" ref="M107:AP107" si="10">SUM(M6:M105)</f>
        <v>0</v>
      </c>
      <c r="N107" s="71">
        <f t="shared" si="10"/>
        <v>0</v>
      </c>
      <c r="O107" s="71">
        <f t="shared" si="10"/>
        <v>0</v>
      </c>
      <c r="P107" s="71">
        <f t="shared" si="10"/>
        <v>0</v>
      </c>
      <c r="Q107" s="71">
        <f t="shared" si="10"/>
        <v>0</v>
      </c>
      <c r="R107" s="71">
        <f t="shared" si="10"/>
        <v>0</v>
      </c>
      <c r="S107" s="71">
        <f t="shared" si="10"/>
        <v>0</v>
      </c>
      <c r="T107" s="71">
        <f t="shared" si="10"/>
        <v>0</v>
      </c>
      <c r="U107" s="71">
        <f t="shared" si="10"/>
        <v>0</v>
      </c>
      <c r="V107" s="71">
        <f t="shared" si="10"/>
        <v>0</v>
      </c>
      <c r="W107" s="71">
        <f t="shared" si="10"/>
        <v>0</v>
      </c>
      <c r="X107" s="71">
        <f t="shared" si="10"/>
        <v>0</v>
      </c>
      <c r="Y107" s="71">
        <f t="shared" si="10"/>
        <v>0</v>
      </c>
      <c r="Z107" s="71">
        <f t="shared" si="10"/>
        <v>0</v>
      </c>
      <c r="AA107" s="71">
        <f t="shared" si="10"/>
        <v>0</v>
      </c>
      <c r="AB107" s="71">
        <f t="shared" si="10"/>
        <v>0</v>
      </c>
      <c r="AC107" s="71">
        <f t="shared" si="10"/>
        <v>0</v>
      </c>
      <c r="AD107" s="71">
        <f t="shared" si="10"/>
        <v>0</v>
      </c>
      <c r="AE107" s="71">
        <f t="shared" si="10"/>
        <v>0</v>
      </c>
      <c r="AF107" s="71">
        <f t="shared" si="10"/>
        <v>0</v>
      </c>
      <c r="AG107" s="71">
        <f t="shared" si="10"/>
        <v>0</v>
      </c>
      <c r="AH107" s="71">
        <f t="shared" si="10"/>
        <v>0</v>
      </c>
      <c r="AI107" s="71">
        <f t="shared" si="10"/>
        <v>0</v>
      </c>
      <c r="AJ107" s="71">
        <f t="shared" si="10"/>
        <v>0</v>
      </c>
      <c r="AK107" s="71">
        <f t="shared" si="10"/>
        <v>0</v>
      </c>
      <c r="AL107" s="71">
        <f t="shared" si="10"/>
        <v>0</v>
      </c>
      <c r="AM107" s="71">
        <f t="shared" si="10"/>
        <v>0</v>
      </c>
      <c r="AN107" s="71">
        <f t="shared" si="10"/>
        <v>0</v>
      </c>
      <c r="AO107" s="71">
        <f t="shared" si="10"/>
        <v>0</v>
      </c>
      <c r="AP107" s="71">
        <f t="shared" si="10"/>
        <v>0</v>
      </c>
      <c r="AQ107" s="67">
        <f>SUM(AQ6:AQ105)</f>
        <v>0</v>
      </c>
      <c r="AR107" s="67">
        <f t="shared" ref="AR107:AX107" si="11">SUM(AR6:AR105)</f>
        <v>0</v>
      </c>
      <c r="AS107" s="67">
        <f t="shared" si="11"/>
        <v>0</v>
      </c>
      <c r="AT107" s="67">
        <f t="shared" si="11"/>
        <v>0</v>
      </c>
      <c r="AU107" s="67">
        <f t="shared" si="11"/>
        <v>0</v>
      </c>
      <c r="AV107" s="67">
        <f t="shared" si="11"/>
        <v>0</v>
      </c>
      <c r="AW107" s="67">
        <f t="shared" si="11"/>
        <v>0</v>
      </c>
      <c r="AX107" s="67">
        <f t="shared" si="11"/>
        <v>0</v>
      </c>
      <c r="AY107" s="169"/>
      <c r="AZ107" s="162"/>
    </row>
    <row r="108" spans="1:52" ht="19.8" customHeight="1" x14ac:dyDescent="0.3">
      <c r="D108" s="94" t="s">
        <v>22</v>
      </c>
      <c r="E108" s="122" t="s">
        <v>23</v>
      </c>
      <c r="F108" s="74" t="s">
        <v>21</v>
      </c>
      <c r="G108" s="74"/>
      <c r="H108" s="252" t="s">
        <v>67</v>
      </c>
      <c r="I108" s="194" t="s">
        <v>68</v>
      </c>
      <c r="J108" s="193" t="s">
        <v>69</v>
      </c>
      <c r="K108" s="193" t="s">
        <v>70</v>
      </c>
      <c r="L108" s="324" t="s">
        <v>71</v>
      </c>
      <c r="M108" s="324"/>
      <c r="N108" s="324"/>
      <c r="O108" s="237" t="s">
        <v>72</v>
      </c>
      <c r="AQ108" s="93"/>
      <c r="AZ108" s="156"/>
    </row>
    <row r="109" spans="1:52" x14ac:dyDescent="0.25">
      <c r="D109" s="50"/>
      <c r="E109" s="123"/>
      <c r="F109" s="84"/>
      <c r="G109" s="84"/>
      <c r="H109" s="153"/>
      <c r="I109" s="153"/>
      <c r="J109" s="76">
        <f>IF($E109&lt;&gt;"",VLOOKUP($E109,รายละเอียดการคิด!$B$6:$AW$105,28,0)*$H109,0)+IF($E109&lt;&gt;"",VLOOKUP($E109,รายละเอียดการคิด!$B$6:$AW$105,29,0)*$I109,0)</f>
        <v>0</v>
      </c>
      <c r="K109" s="76">
        <f>IF($E109&lt;&gt;"",VLOOKUP($E109,รายละเอียดการคิด!$B$6:$AW$105,37,0)*$H109,0)+IF($E109&lt;&gt;"",VLOOKUP($E109,รายละเอียดการคิด!$B$6:$AW$105,38,0)*$I109,0)</f>
        <v>0</v>
      </c>
      <c r="L109" s="305">
        <f>IF($E109&lt;&gt;"",VLOOKUP($E109,รายละเอียดการคิด!$B$6:$AW$105,46,0)*$H109,0)+IF($E109&lt;&gt;"",VLOOKUP($E109,รายละเอียดการคิด!$B$6:$AW$105,47,0)*$I109,0)</f>
        <v>0</v>
      </c>
      <c r="M109" s="305"/>
      <c r="N109" s="305"/>
      <c r="AZ109" s="156"/>
    </row>
    <row r="110" spans="1:52" x14ac:dyDescent="0.25">
      <c r="D110" s="43"/>
      <c r="E110" s="123"/>
      <c r="F110" s="84"/>
      <c r="G110" s="84"/>
      <c r="H110" s="153"/>
      <c r="I110" s="153"/>
      <c r="J110" s="76">
        <f>IF($E110&lt;&gt;"",VLOOKUP($E110,รายละเอียดการคิด!$B$6:$AW$105,28,0)*$H110,0)+IF($E110&lt;&gt;"",VLOOKUP($E110,รายละเอียดการคิด!$B$6:$AW$105,29,0)*$I110,0)</f>
        <v>0</v>
      </c>
      <c r="K110" s="76">
        <f>IF($E110&lt;&gt;"",VLOOKUP($E110,รายละเอียดการคิด!$B$6:$AW$105,37,0)*$H110,0)+IF($E110&lt;&gt;"",VLOOKUP($E110,รายละเอียดการคิด!$B$6:$AW$105,38,0)*$I110,0)</f>
        <v>0</v>
      </c>
      <c r="L110" s="305">
        <f>IF($E110&lt;&gt;"",VLOOKUP($E110,รายละเอียดการคิด!$B$6:$AW$105,46,0)*$H110,0)+IF($E110&lt;&gt;"",VLOOKUP($E110,รายละเอียดการคิด!$B$6:$AW$105,47,0)*$I110,0)</f>
        <v>0</v>
      </c>
      <c r="M110" s="305"/>
      <c r="N110" s="305"/>
      <c r="AZ110" s="156"/>
    </row>
    <row r="111" spans="1:52" x14ac:dyDescent="0.25">
      <c r="E111" s="123"/>
      <c r="F111" s="84"/>
      <c r="G111" s="84"/>
      <c r="H111" s="153"/>
      <c r="I111" s="153"/>
      <c r="J111" s="76">
        <f>IF($E111&lt;&gt;"",VLOOKUP($E111,รายละเอียดการคิด!$B$6:$AW$105,28,0)*$H111,0)+IF($E111&lt;&gt;"",VLOOKUP($E111,รายละเอียดการคิด!$B$6:$AW$105,29,0)*$I111,0)</f>
        <v>0</v>
      </c>
      <c r="K111" s="76">
        <f>IF($E111&lt;&gt;"",VLOOKUP($E111,รายละเอียดการคิด!$B$6:$AW$105,37,0)*$H111,0)+IF($E111&lt;&gt;"",VLOOKUP($E111,รายละเอียดการคิด!$B$6:$AW$105,38,0)*$I111,0)</f>
        <v>0</v>
      </c>
      <c r="L111" s="305">
        <f>IF($E111&lt;&gt;"",VLOOKUP($E111,รายละเอียดการคิด!$B$6:$AW$105,46,0)*$H111,0)+IF($E111&lt;&gt;"",VLOOKUP($E111,รายละเอียดการคิด!$B$6:$AW$105,47,0)*$I111,0)</f>
        <v>0</v>
      </c>
      <c r="M111" s="305"/>
      <c r="N111" s="305"/>
      <c r="AZ111" s="156"/>
    </row>
    <row r="112" spans="1:52" x14ac:dyDescent="0.25">
      <c r="E112" s="123"/>
      <c r="F112" s="85"/>
      <c r="G112" s="85"/>
      <c r="H112" s="154"/>
      <c r="I112" s="154"/>
      <c r="J112" s="76">
        <f>IF($E112&lt;&gt;"",VLOOKUP($E112,รายละเอียดการคิด!$B$6:$AW$105,28,0)*$H112,0)+IF($E112&lt;&gt;"",VLOOKUP($E112,รายละเอียดการคิด!$B$6:$AW$105,29,0)*$I112,0)</f>
        <v>0</v>
      </c>
      <c r="K112" s="76">
        <f>IF($E112&lt;&gt;"",VLOOKUP($E112,รายละเอียดการคิด!$B$6:$AW$105,37,0)*$H112,0)+IF($E112&lt;&gt;"",VLOOKUP($E112,รายละเอียดการคิด!$B$6:$AW$105,38,0)*$I112,0)</f>
        <v>0</v>
      </c>
      <c r="L112" s="305">
        <f>IF($E112&lt;&gt;"",VLOOKUP($E112,รายละเอียดการคิด!$B$6:$AW$105,46,0)*$H112,0)+IF($E112&lt;&gt;"",VLOOKUP($E112,รายละเอียดการคิด!$B$6:$AW$105,47,0)*$I112,0)</f>
        <v>0</v>
      </c>
      <c r="M112" s="305"/>
      <c r="N112" s="305"/>
      <c r="AZ112" s="156"/>
    </row>
    <row r="113" spans="5:52" x14ac:dyDescent="0.25">
      <c r="E113" s="123"/>
      <c r="F113" s="85"/>
      <c r="G113" s="85"/>
      <c r="H113" s="154"/>
      <c r="I113" s="154"/>
      <c r="J113" s="76">
        <f>IF($E113&lt;&gt;"",VLOOKUP($E113,รายละเอียดการคิด!$B$6:$AW$105,28,0)*$H113,0)+IF($E113&lt;&gt;"",VLOOKUP($E113,รายละเอียดการคิด!$B$6:$AW$105,29,0)*$I113,0)</f>
        <v>0</v>
      </c>
      <c r="K113" s="76">
        <f>IF($E113&lt;&gt;"",VLOOKUP($E113,รายละเอียดการคิด!$B$6:$AW$105,37,0)*$H113,0)+IF($E113&lt;&gt;"",VLOOKUP($E113,รายละเอียดการคิด!$B$6:$AW$105,38,0)*$I113,0)</f>
        <v>0</v>
      </c>
      <c r="L113" s="305">
        <f>IF($E113&lt;&gt;"",VLOOKUP($E113,รายละเอียดการคิด!$B$6:$AW$105,46,0)*$H113,0)+IF($E113&lt;&gt;"",VLOOKUP($E113,รายละเอียดการคิด!$B$6:$AW$105,47,0)*$I113,0)</f>
        <v>0</v>
      </c>
      <c r="M113" s="305"/>
      <c r="N113" s="305"/>
      <c r="AZ113" s="156"/>
    </row>
    <row r="114" spans="5:52" x14ac:dyDescent="0.25">
      <c r="E114" s="123"/>
      <c r="F114" s="85"/>
      <c r="G114" s="85"/>
      <c r="H114" s="154"/>
      <c r="I114" s="154"/>
      <c r="J114" s="76">
        <f>IF($E114&lt;&gt;"",VLOOKUP($E114,รายละเอียดการคิด!$B$6:$AW$105,28,0)*$H114,0)+IF($E114&lt;&gt;"",VLOOKUP($E114,รายละเอียดการคิด!$B$6:$AW$105,29,0)*$I114,0)</f>
        <v>0</v>
      </c>
      <c r="K114" s="76">
        <f>IF($E114&lt;&gt;"",VLOOKUP($E114,รายละเอียดการคิด!$B$6:$AW$105,37,0)*$H114,0)+IF($E114&lt;&gt;"",VLOOKUP($E114,รายละเอียดการคิด!$B$6:$AW$105,38,0)*$I114,0)</f>
        <v>0</v>
      </c>
      <c r="L114" s="305">
        <f>IF($E114&lt;&gt;"",VLOOKUP($E114,รายละเอียดการคิด!$B$6:$AW$105,46,0)*$H114,0)+IF($E114&lt;&gt;"",VLOOKUP($E114,รายละเอียดการคิด!$B$6:$AW$105,47,0)*$I114,0)</f>
        <v>0</v>
      </c>
      <c r="M114" s="305"/>
      <c r="N114" s="305"/>
      <c r="AZ114" s="156"/>
    </row>
    <row r="115" spans="5:52" x14ac:dyDescent="0.25">
      <c r="E115" s="123"/>
      <c r="F115" s="85"/>
      <c r="G115" s="85"/>
      <c r="H115" s="154"/>
      <c r="I115" s="154"/>
      <c r="J115" s="76">
        <f>IF($E115&lt;&gt;"",VLOOKUP($E115,รายละเอียดการคิด!$B$6:$AW$105,28,0)*$H115,0)+IF($E115&lt;&gt;"",VLOOKUP($E115,รายละเอียดการคิด!$B$6:$AW$105,29,0)*$I115,0)</f>
        <v>0</v>
      </c>
      <c r="K115" s="76">
        <f>IF($E115&lt;&gt;"",VLOOKUP($E115,รายละเอียดการคิด!$B$6:$AW$105,37,0)*$H115,0)+IF($E115&lt;&gt;"",VLOOKUP($E115,รายละเอียดการคิด!$B$6:$AW$105,38,0)*$I115,0)</f>
        <v>0</v>
      </c>
      <c r="L115" s="305">
        <f>IF($E115&lt;&gt;"",VLOOKUP($E115,รายละเอียดการคิด!$B$6:$AW$105,46,0)*$H115,0)+IF($E115&lt;&gt;"",VLOOKUP($E115,รายละเอียดการคิด!$B$6:$AW$105,47,0)*$I115,0)</f>
        <v>0</v>
      </c>
      <c r="M115" s="305"/>
      <c r="N115" s="305"/>
      <c r="AZ115" s="156"/>
    </row>
    <row r="116" spans="5:52" x14ac:dyDescent="0.25">
      <c r="E116" s="123"/>
      <c r="F116" s="85"/>
      <c r="G116" s="85"/>
      <c r="H116" s="153"/>
      <c r="I116" s="153"/>
      <c r="J116" s="76">
        <f>IF($E116&lt;&gt;"",VLOOKUP($E116,รายละเอียดการคิด!$B$6:$AW$105,28,0)*$H116,0)+IF($E116&lt;&gt;"",VLOOKUP($E116,รายละเอียดการคิด!$B$6:$AW$105,29,0)*$I116,0)</f>
        <v>0</v>
      </c>
      <c r="K116" s="76">
        <f>IF($E116&lt;&gt;"",VLOOKUP($E116,รายละเอียดการคิด!$B$6:$AW$105,37,0)*$H116,0)+IF($E116&lt;&gt;"",VLOOKUP($E116,รายละเอียดการคิด!$B$6:$AW$105,38,0)*$I116,0)</f>
        <v>0</v>
      </c>
      <c r="L116" s="305">
        <f>IF($E116&lt;&gt;"",VLOOKUP($E116,รายละเอียดการคิด!$B$6:$AW$105,46,0)*$H116,0)+IF($E116&lt;&gt;"",VLOOKUP($E116,รายละเอียดการคิด!$B$6:$AW$105,47,0)*$I116,0)</f>
        <v>0</v>
      </c>
      <c r="M116" s="305"/>
      <c r="N116" s="305"/>
      <c r="AZ116" s="156"/>
    </row>
    <row r="117" spans="5:52" x14ac:dyDescent="0.25">
      <c r="E117" s="123"/>
      <c r="F117" s="85"/>
      <c r="G117" s="85"/>
      <c r="H117" s="153"/>
      <c r="I117" s="153"/>
      <c r="J117" s="76">
        <f>IF($E117&lt;&gt;"",VLOOKUP($E117,รายละเอียดการคิด!$B$6:$AW$105,28,0)*$H117,0)+IF($E117&lt;&gt;"",VLOOKUP($E117,รายละเอียดการคิด!$B$6:$AW$105,29,0)*$I117,0)</f>
        <v>0</v>
      </c>
      <c r="K117" s="76">
        <f>IF($E117&lt;&gt;"",VLOOKUP($E117,รายละเอียดการคิด!$B$6:$AW$105,37,0)*$H117,0)+IF($E117&lt;&gt;"",VLOOKUP($E117,รายละเอียดการคิด!$B$6:$AW$105,38,0)*$I117,0)</f>
        <v>0</v>
      </c>
      <c r="L117" s="305">
        <f>IF($E117&lt;&gt;"",VLOOKUP($E117,รายละเอียดการคิด!$B$6:$AW$105,46,0)*$H117,0)+IF($E117&lt;&gt;"",VLOOKUP($E117,รายละเอียดการคิด!$B$6:$AW$105,47,0)*$I117,0)</f>
        <v>0</v>
      </c>
      <c r="M117" s="305"/>
      <c r="N117" s="305"/>
      <c r="AZ117" s="156"/>
    </row>
    <row r="118" spans="5:52" x14ac:dyDescent="0.25">
      <c r="E118" s="123"/>
      <c r="F118" s="85"/>
      <c r="G118" s="85"/>
      <c r="H118" s="153"/>
      <c r="I118" s="153"/>
      <c r="J118" s="76">
        <f>IF($E118&lt;&gt;"",VLOOKUP($E118,รายละเอียดการคิด!$B$6:$AW$105,28,0)*$H118,0)+IF($E118&lt;&gt;"",VLOOKUP($E118,รายละเอียดการคิด!$B$6:$AW$105,29,0)*$I118,0)</f>
        <v>0</v>
      </c>
      <c r="K118" s="76">
        <f>IF($E118&lt;&gt;"",VLOOKUP($E118,รายละเอียดการคิด!$B$6:$AW$105,37,0)*$H118,0)+IF($E118&lt;&gt;"",VLOOKUP($E118,รายละเอียดการคิด!$B$6:$AW$105,38,0)*$I118,0)</f>
        <v>0</v>
      </c>
      <c r="L118" s="305">
        <f>IF($E118&lt;&gt;"",VLOOKUP($E118,รายละเอียดการคิด!$B$6:$AW$105,46,0)*$H118,0)+IF($E118&lt;&gt;"",VLOOKUP($E118,รายละเอียดการคิด!$B$6:$AW$105,47,0)*$I118,0)</f>
        <v>0</v>
      </c>
      <c r="M118" s="305"/>
      <c r="N118" s="305"/>
      <c r="AZ118" s="156"/>
    </row>
    <row r="119" spans="5:52" x14ac:dyDescent="0.25">
      <c r="E119" s="123"/>
      <c r="F119" s="85"/>
      <c r="G119" s="85"/>
      <c r="H119" s="153"/>
      <c r="I119" s="153"/>
      <c r="J119" s="76">
        <f>IF($E119&lt;&gt;"",VLOOKUP($E119,รายละเอียดการคิด!$B$6:$AW$105,28,0)*$H119,0)+IF($E119&lt;&gt;"",VLOOKUP($E119,รายละเอียดการคิด!$B$6:$AW$105,29,0)*$I119,0)</f>
        <v>0</v>
      </c>
      <c r="K119" s="76">
        <f>IF($E119&lt;&gt;"",VLOOKUP($E119,รายละเอียดการคิด!$B$6:$AW$105,37,0)*$H119,0)+IF($E119&lt;&gt;"",VLOOKUP($E119,รายละเอียดการคิด!$B$6:$AW$105,38,0)*$I119,0)</f>
        <v>0</v>
      </c>
      <c r="L119" s="305">
        <f>IF($E119&lt;&gt;"",VLOOKUP($E119,รายละเอียดการคิด!$B$6:$AW$105,46,0)*$H119,0)+IF($E119&lt;&gt;"",VLOOKUP($E119,รายละเอียดการคิด!$B$6:$AW$105,47,0)*$I119,0)</f>
        <v>0</v>
      </c>
      <c r="M119" s="305"/>
      <c r="N119" s="305"/>
      <c r="AZ119" s="156"/>
    </row>
    <row r="120" spans="5:52" x14ac:dyDescent="0.25">
      <c r="E120" s="123"/>
      <c r="F120" s="85"/>
      <c r="G120" s="85"/>
      <c r="H120" s="85"/>
      <c r="I120" s="153"/>
      <c r="J120" s="76">
        <f>IF($E120&lt;&gt;"",VLOOKUP($E120,รายละเอียดการคิด!$B$6:$AW$105,28,0)*$H120,0)+IF($E120&lt;&gt;"",VLOOKUP($E120,รายละเอียดการคิด!$B$6:$AW$105,29,0)*$I120,0)</f>
        <v>0</v>
      </c>
      <c r="K120" s="76">
        <f>IF($E120&lt;&gt;"",VLOOKUP($E120,รายละเอียดการคิด!$B$6:$AW$105,37,0)*$H120,0)+IF($E120&lt;&gt;"",VLOOKUP($E120,รายละเอียดการคิด!$B$6:$AW$105,38,0)*$I120,0)</f>
        <v>0</v>
      </c>
      <c r="L120" s="305">
        <f>IF($E120&lt;&gt;"",VLOOKUP($E120,รายละเอียดการคิด!$B$6:$AW$105,46,0)*$H120,0)+IF($E120&lt;&gt;"",VLOOKUP($E120,รายละเอียดการคิด!$B$6:$AW$105,47,0)*$I120,0)</f>
        <v>0</v>
      </c>
      <c r="M120" s="305"/>
      <c r="N120" s="305"/>
      <c r="AZ120" s="156"/>
    </row>
    <row r="121" spans="5:52" x14ac:dyDescent="0.25">
      <c r="E121" s="123"/>
      <c r="F121" s="85"/>
      <c r="G121" s="85"/>
      <c r="H121" s="85"/>
      <c r="I121" s="153"/>
      <c r="J121" s="76">
        <f>IF($E121&lt;&gt;"",VLOOKUP($E121,รายละเอียดการคิด!$B$6:$AW$105,28,0)*$H121,0)+IF($E121&lt;&gt;"",VLOOKUP($E121,รายละเอียดการคิด!$B$6:$AW$105,29,0)*$I121,0)</f>
        <v>0</v>
      </c>
      <c r="K121" s="76">
        <f>IF($E121&lt;&gt;"",VLOOKUP($E121,รายละเอียดการคิด!$B$6:$AW$105,37,0)*$H121,0)+IF($E121&lt;&gt;"",VLOOKUP($E121,รายละเอียดการคิด!$B$6:$AW$105,38,0)*$I121,0)</f>
        <v>0</v>
      </c>
      <c r="L121" s="305">
        <f>IF($E121&lt;&gt;"",VLOOKUP($E121,รายละเอียดการคิด!$B$6:$AW$105,46,0)*$H121,0)+IF($E121&lt;&gt;"",VLOOKUP($E121,รายละเอียดการคิด!$B$6:$AW$105,47,0)*$I121,0)</f>
        <v>0</v>
      </c>
      <c r="M121" s="305"/>
      <c r="N121" s="305"/>
      <c r="AZ121" s="156"/>
    </row>
    <row r="122" spans="5:52" x14ac:dyDescent="0.25">
      <c r="E122" s="123"/>
      <c r="F122" s="85"/>
      <c r="G122" s="85"/>
      <c r="H122" s="85"/>
      <c r="I122" s="153"/>
      <c r="J122" s="76">
        <f>IF($E122&lt;&gt;"",VLOOKUP($E122,รายละเอียดการคิด!$B$6:$AW$105,28,0)*$H122,0)+IF($E122&lt;&gt;"",VLOOKUP($E122,รายละเอียดการคิด!$B$6:$AW$105,29,0)*$I122,0)</f>
        <v>0</v>
      </c>
      <c r="K122" s="76">
        <f>IF($E122&lt;&gt;"",VLOOKUP($E122,รายละเอียดการคิด!$B$6:$AW$105,37,0)*$H122,0)+IF($E122&lt;&gt;"",VLOOKUP($E122,รายละเอียดการคิด!$B$6:$AW$105,38,0)*$I122,0)</f>
        <v>0</v>
      </c>
      <c r="L122" s="305">
        <f>IF($E122&lt;&gt;"",VLOOKUP($E122,รายละเอียดการคิด!$B$6:$AW$105,46,0)*$H122,0)+IF($E122&lt;&gt;"",VLOOKUP($E122,รายละเอียดการคิด!$B$6:$AW$105,47,0)*$I122,0)</f>
        <v>0</v>
      </c>
      <c r="M122" s="305"/>
      <c r="N122" s="305"/>
      <c r="AZ122" s="156"/>
    </row>
    <row r="123" spans="5:52" x14ac:dyDescent="0.25">
      <c r="E123" s="123"/>
      <c r="F123" s="85"/>
      <c r="G123" s="85"/>
      <c r="H123" s="85"/>
      <c r="I123" s="153"/>
      <c r="J123" s="76">
        <f>IF($E123&lt;&gt;"",VLOOKUP($E123,รายละเอียดการคิด!$B$6:$AW$105,28,0)*$H123,0)+IF($E123&lt;&gt;"",VLOOKUP($E123,รายละเอียดการคิด!$B$6:$AW$105,29,0)*$I123,0)</f>
        <v>0</v>
      </c>
      <c r="K123" s="76">
        <f>IF($E123&lt;&gt;"",VLOOKUP($E123,รายละเอียดการคิด!$B$6:$AW$105,37,0)*$H123,0)+IF($E123&lt;&gt;"",VLOOKUP($E123,รายละเอียดการคิด!$B$6:$AW$105,38,0)*$I123,0)</f>
        <v>0</v>
      </c>
      <c r="L123" s="305">
        <f>IF($E123&lt;&gt;"",VLOOKUP($E123,รายละเอียดการคิด!$B$6:$AW$105,46,0)*$H123,0)+IF($E123&lt;&gt;"",VLOOKUP($E123,รายละเอียดการคิด!$B$6:$AW$105,47,0)*$I123,0)</f>
        <v>0</v>
      </c>
      <c r="M123" s="305"/>
      <c r="N123" s="305"/>
      <c r="AZ123" s="156"/>
    </row>
    <row r="124" spans="5:52" x14ac:dyDescent="0.25">
      <c r="E124" s="123"/>
      <c r="F124" s="85"/>
      <c r="G124" s="85"/>
      <c r="H124" s="85"/>
      <c r="I124" s="153"/>
      <c r="J124" s="76">
        <f>IF($E124&lt;&gt;"",VLOOKUP($E124,รายละเอียดการคิด!$B$6:$AW$105,28,0)*$H124,0)+IF($E124&lt;&gt;"",VLOOKUP($E124,รายละเอียดการคิด!$B$6:$AW$105,29,0)*$I124,0)</f>
        <v>0</v>
      </c>
      <c r="K124" s="76">
        <f>IF($E124&lt;&gt;"",VLOOKUP($E124,รายละเอียดการคิด!$B$6:$AW$105,37,0)*$H124,0)+IF($E124&lt;&gt;"",VLOOKUP($E124,รายละเอียดการคิด!$B$6:$AW$105,38,0)*$I124,0)</f>
        <v>0</v>
      </c>
      <c r="L124" s="305">
        <f>IF($E124&lt;&gt;"",VLOOKUP($E124,รายละเอียดการคิด!$B$6:$AW$105,46,0)*$H124,0)+IF($E124&lt;&gt;"",VLOOKUP($E124,รายละเอียดการคิด!$B$6:$AW$105,47,0)*$I124,0)</f>
        <v>0</v>
      </c>
      <c r="M124" s="305"/>
      <c r="N124" s="305"/>
      <c r="AZ124" s="156"/>
    </row>
    <row r="125" spans="5:52" x14ac:dyDescent="0.25">
      <c r="E125" s="123"/>
      <c r="F125" s="85"/>
      <c r="G125" s="85"/>
      <c r="H125" s="85"/>
      <c r="I125" s="153"/>
      <c r="J125" s="76">
        <f>IF($E125&lt;&gt;"",VLOOKUP($E125,รายละเอียดการคิด!$B$6:$AW$105,28,0)*$H125,0)+IF($E125&lt;&gt;"",VLOOKUP($E125,รายละเอียดการคิด!$B$6:$AW$105,29,0)*$I125,0)</f>
        <v>0</v>
      </c>
      <c r="K125" s="76">
        <f>IF($E125&lt;&gt;"",VLOOKUP($E125,รายละเอียดการคิด!$B$6:$AW$105,37,0)*$H125,0)+IF($E125&lt;&gt;"",VLOOKUP($E125,รายละเอียดการคิด!$B$6:$AW$105,38,0)*$I125,0)</f>
        <v>0</v>
      </c>
      <c r="L125" s="305">
        <f>IF($E125&lt;&gt;"",VLOOKUP($E125,รายละเอียดการคิด!$B$6:$AW$105,46,0)*$H125,0)+IF($E125&lt;&gt;"",VLOOKUP($E125,รายละเอียดการคิด!$B$6:$AW$105,47,0)*$I125,0)</f>
        <v>0</v>
      </c>
      <c r="M125" s="305"/>
      <c r="N125" s="305"/>
      <c r="AZ125" s="156"/>
    </row>
    <row r="126" spans="5:52" x14ac:dyDescent="0.25">
      <c r="E126" s="123"/>
      <c r="F126" s="85"/>
      <c r="G126" s="85"/>
      <c r="H126" s="85"/>
      <c r="I126" s="153"/>
      <c r="J126" s="76">
        <f>IF($E126&lt;&gt;"",VLOOKUP($E126,รายละเอียดการคิด!$B$6:$AW$105,28,0)*$H126,0)+IF($E126&lt;&gt;"",VLOOKUP($E126,รายละเอียดการคิด!$B$6:$AW$105,29,0)*$I126,0)</f>
        <v>0</v>
      </c>
      <c r="K126" s="76">
        <f>IF($E126&lt;&gt;"",VLOOKUP($E126,รายละเอียดการคิด!$B$6:$AW$105,37,0)*$H126,0)+IF($E126&lt;&gt;"",VLOOKUP($E126,รายละเอียดการคิด!$B$6:$AW$105,38,0)*$I126,0)</f>
        <v>0</v>
      </c>
      <c r="L126" s="305">
        <f>IF($E126&lt;&gt;"",VLOOKUP($E126,รายละเอียดการคิด!$B$6:$AW$105,46,0)*$H126,0)+IF($E126&lt;&gt;"",VLOOKUP($E126,รายละเอียดการคิด!$B$6:$AW$105,47,0)*$I126,0)</f>
        <v>0</v>
      </c>
      <c r="M126" s="305"/>
      <c r="N126" s="305"/>
      <c r="AZ126" s="156"/>
    </row>
    <row r="127" spans="5:52" x14ac:dyDescent="0.25">
      <c r="E127" s="123"/>
      <c r="F127" s="85"/>
      <c r="G127" s="85"/>
      <c r="H127" s="85"/>
      <c r="I127" s="153"/>
      <c r="J127" s="76">
        <f>IF($E127&lt;&gt;"",VLOOKUP($E127,รายละเอียดการคิด!$B$6:$AW$105,28,0)*$H127,0)+IF($E127&lt;&gt;"",VLOOKUP($E127,รายละเอียดการคิด!$B$6:$AW$105,29,0)*$I127,0)</f>
        <v>0</v>
      </c>
      <c r="K127" s="76">
        <f>IF($E127&lt;&gt;"",VLOOKUP($E127,รายละเอียดการคิด!$B$6:$AW$105,37,0)*$H127,0)+IF($E127&lt;&gt;"",VLOOKUP($E127,รายละเอียดการคิด!$B$6:$AW$105,38,0)*$I127,0)</f>
        <v>0</v>
      </c>
      <c r="L127" s="305">
        <f>IF($E127&lt;&gt;"",VLOOKUP($E127,รายละเอียดการคิด!$B$6:$AW$105,46,0)*$H127,0)+IF($E127&lt;&gt;"",VLOOKUP($E127,รายละเอียดการคิด!$B$6:$AW$105,47,0)*$I127,0)</f>
        <v>0</v>
      </c>
      <c r="M127" s="305"/>
      <c r="N127" s="305"/>
      <c r="AZ127" s="156"/>
    </row>
    <row r="128" spans="5:52" x14ac:dyDescent="0.25">
      <c r="E128" s="123"/>
      <c r="F128" s="85"/>
      <c r="G128" s="85"/>
      <c r="H128" s="85"/>
      <c r="I128" s="153"/>
      <c r="J128" s="76">
        <f>IF($E128&lt;&gt;"",VLOOKUP($E128,รายละเอียดการคิด!$B$6:$AW$105,28,0)*$H128,0)+IF($E128&lt;&gt;"",VLOOKUP($E128,รายละเอียดการคิด!$B$6:$AW$105,29,0)*$I128,0)</f>
        <v>0</v>
      </c>
      <c r="K128" s="76">
        <f>IF($E128&lt;&gt;"",VLOOKUP($E128,รายละเอียดการคิด!$B$6:$AW$105,37,0)*$H128,0)+IF($E128&lt;&gt;"",VLOOKUP($E128,รายละเอียดการคิด!$B$6:$AW$105,38,0)*$I128,0)</f>
        <v>0</v>
      </c>
      <c r="L128" s="305">
        <f>IF($E128&lt;&gt;"",VLOOKUP($E128,รายละเอียดการคิด!$B$6:$AW$105,46,0)*$H128,0)+IF($E128&lt;&gt;"",VLOOKUP($E128,รายละเอียดการคิด!$B$6:$AW$105,47,0)*$I128,0)</f>
        <v>0</v>
      </c>
      <c r="M128" s="305"/>
      <c r="N128" s="305"/>
      <c r="AZ128" s="156"/>
    </row>
    <row r="129" spans="5:52" x14ac:dyDescent="0.25">
      <c r="E129" s="123"/>
      <c r="F129" s="85"/>
      <c r="G129" s="85"/>
      <c r="H129" s="85"/>
      <c r="I129" s="153"/>
      <c r="J129" s="76">
        <f>IF($E129&lt;&gt;"",VLOOKUP($E129,รายละเอียดการคิด!$B$6:$AW$105,28,0)*$H129,0)+IF($E129&lt;&gt;"",VLOOKUP($E129,รายละเอียดการคิด!$B$6:$AW$105,29,0)*$I129,0)</f>
        <v>0</v>
      </c>
      <c r="K129" s="76">
        <f>IF($E129&lt;&gt;"",VLOOKUP($E129,รายละเอียดการคิด!$B$6:$AW$105,37,0)*$H129,0)+IF($E129&lt;&gt;"",VLOOKUP($E129,รายละเอียดการคิด!$B$6:$AW$105,38,0)*$I129,0)</f>
        <v>0</v>
      </c>
      <c r="L129" s="305">
        <f>IF($E129&lt;&gt;"",VLOOKUP($E129,รายละเอียดการคิด!$B$6:$AW$105,46,0)*$H129,0)+IF($E129&lt;&gt;"",VLOOKUP($E129,รายละเอียดการคิด!$B$6:$AW$105,47,0)*$I129,0)</f>
        <v>0</v>
      </c>
      <c r="M129" s="305"/>
      <c r="N129" s="305"/>
      <c r="AZ129" s="156"/>
    </row>
    <row r="130" spans="5:52" x14ac:dyDescent="0.25">
      <c r="E130" s="123"/>
      <c r="F130" s="85"/>
      <c r="G130" s="85"/>
      <c r="H130" s="85"/>
      <c r="I130" s="153"/>
      <c r="J130" s="76">
        <f>IF($E130&lt;&gt;"",VLOOKUP($E130,รายละเอียดการคิด!$B$6:$AW$105,28,0)*$H130,0)+IF($E130&lt;&gt;"",VLOOKUP($E130,รายละเอียดการคิด!$B$6:$AW$105,29,0)*$I130,0)</f>
        <v>0</v>
      </c>
      <c r="K130" s="76">
        <f>IF($E130&lt;&gt;"",VLOOKUP($E130,รายละเอียดการคิด!$B$6:$AW$105,37,0)*$H130,0)+IF($E130&lt;&gt;"",VLOOKUP($E130,รายละเอียดการคิด!$B$6:$AW$105,38,0)*$I130,0)</f>
        <v>0</v>
      </c>
      <c r="L130" s="305">
        <f>IF($E130&lt;&gt;"",VLOOKUP($E130,รายละเอียดการคิด!$B$6:$AW$105,46,0)*$H130,0)+IF($E130&lt;&gt;"",VLOOKUP($E130,รายละเอียดการคิด!$B$6:$AW$105,47,0)*$I130,0)</f>
        <v>0</v>
      </c>
      <c r="M130" s="305"/>
      <c r="N130" s="305"/>
      <c r="AZ130" s="156"/>
    </row>
    <row r="131" spans="5:52" x14ac:dyDescent="0.25">
      <c r="E131" s="123"/>
      <c r="F131" s="85"/>
      <c r="G131" s="85"/>
      <c r="H131" s="85"/>
      <c r="I131" s="153"/>
      <c r="J131" s="76">
        <f>IF($E131&lt;&gt;"",VLOOKUP($E131,รายละเอียดการคิด!$B$6:$AW$105,28,0)*$H131,0)+IF($E131&lt;&gt;"",VLOOKUP($E131,รายละเอียดการคิด!$B$6:$AW$105,29,0)*$I131,0)</f>
        <v>0</v>
      </c>
      <c r="K131" s="76">
        <f>IF($E131&lt;&gt;"",VLOOKUP($E131,รายละเอียดการคิด!$B$6:$AW$105,37,0)*$H131,0)+IF($E131&lt;&gt;"",VLOOKUP($E131,รายละเอียดการคิด!$B$6:$AW$105,38,0)*$I131,0)</f>
        <v>0</v>
      </c>
      <c r="L131" s="305">
        <f>IF($E131&lt;&gt;"",VLOOKUP($E131,รายละเอียดการคิด!$B$6:$AW$105,46,0)*$H131,0)+IF($E131&lt;&gt;"",VLOOKUP($E131,รายละเอียดการคิด!$B$6:$AW$105,47,0)*$I131,0)</f>
        <v>0</v>
      </c>
      <c r="M131" s="305"/>
      <c r="N131" s="305"/>
      <c r="AZ131" s="156"/>
    </row>
    <row r="132" spans="5:52" x14ac:dyDescent="0.25">
      <c r="E132" s="123"/>
      <c r="F132" s="85"/>
      <c r="G132" s="85"/>
      <c r="H132" s="85"/>
      <c r="I132" s="153"/>
      <c r="J132" s="76">
        <f>IF($E132&lt;&gt;"",VLOOKUP($E132,รายละเอียดการคิด!$B$6:$AW$105,28,0)*$H132,0)+IF($E132&lt;&gt;"",VLOOKUP($E132,รายละเอียดการคิด!$B$6:$AW$105,29,0)*$I132,0)</f>
        <v>0</v>
      </c>
      <c r="K132" s="76">
        <f>IF($E132&lt;&gt;"",VLOOKUP($E132,รายละเอียดการคิด!$B$6:$AW$105,37,0)*$H132,0)+IF($E132&lt;&gt;"",VLOOKUP($E132,รายละเอียดการคิด!$B$6:$AW$105,38,0)*$I132,0)</f>
        <v>0</v>
      </c>
      <c r="L132" s="305">
        <f>IF($E132&lt;&gt;"",VLOOKUP($E132,รายละเอียดการคิด!$B$6:$AW$105,46,0)*$H132,0)+IF($E132&lt;&gt;"",VLOOKUP($E132,รายละเอียดการคิด!$B$6:$AW$105,47,0)*$I132,0)</f>
        <v>0</v>
      </c>
      <c r="M132" s="305"/>
      <c r="N132" s="305"/>
      <c r="AZ132" s="156"/>
    </row>
    <row r="133" spans="5:52" x14ac:dyDescent="0.25">
      <c r="E133" s="123"/>
      <c r="F133" s="85"/>
      <c r="G133" s="85"/>
      <c r="H133" s="85"/>
      <c r="I133" s="153"/>
      <c r="J133" s="76">
        <f>IF($E133&lt;&gt;"",VLOOKUP($E133,รายละเอียดการคิด!$B$6:$AW$105,28,0)*$H133,0)+IF($E133&lt;&gt;"",VLOOKUP($E133,รายละเอียดการคิด!$B$6:$AW$105,29,0)*$I133,0)</f>
        <v>0</v>
      </c>
      <c r="K133" s="76">
        <f>IF($E133&lt;&gt;"",VLOOKUP($E133,รายละเอียดการคิด!$B$6:$AW$105,37,0)*$H133,0)+IF($E133&lt;&gt;"",VLOOKUP($E133,รายละเอียดการคิด!$B$6:$AW$105,38,0)*$I133,0)</f>
        <v>0</v>
      </c>
      <c r="L133" s="305">
        <f>IF($E133&lt;&gt;"",VLOOKUP($E133,รายละเอียดการคิด!$B$6:$AW$105,46,0)*$H133,0)+IF($E133&lt;&gt;"",VLOOKUP($E133,รายละเอียดการคิด!$B$6:$AW$105,47,0)*$I133,0)</f>
        <v>0</v>
      </c>
      <c r="M133" s="305"/>
      <c r="N133" s="305"/>
      <c r="AZ133" s="156"/>
    </row>
    <row r="134" spans="5:52" x14ac:dyDescent="0.25">
      <c r="E134" s="123"/>
      <c r="F134" s="85"/>
      <c r="G134" s="85"/>
      <c r="H134" s="85"/>
      <c r="I134" s="153"/>
      <c r="J134" s="76">
        <f>IF($E134&lt;&gt;"",VLOOKUP($E134,รายละเอียดการคิด!$B$6:$AW$105,28,0)*$H134,0)+IF($E134&lt;&gt;"",VLOOKUP($E134,รายละเอียดการคิด!$B$6:$AW$105,29,0)*$I134,0)</f>
        <v>0</v>
      </c>
      <c r="K134" s="76">
        <f>IF($E134&lt;&gt;"",VLOOKUP($E134,รายละเอียดการคิด!$B$6:$AW$105,37,0)*$H134,0)+IF($E134&lt;&gt;"",VLOOKUP($E134,รายละเอียดการคิด!$B$6:$AW$105,38,0)*$I134,0)</f>
        <v>0</v>
      </c>
      <c r="L134" s="305">
        <f>IF($E134&lt;&gt;"",VLOOKUP($E134,รายละเอียดการคิด!$B$6:$AW$105,46,0)*$H134,0)+IF($E134&lt;&gt;"",VLOOKUP($E134,รายละเอียดการคิด!$B$6:$AW$105,47,0)*$I134,0)</f>
        <v>0</v>
      </c>
      <c r="M134" s="305"/>
      <c r="N134" s="305"/>
      <c r="AZ134" s="156"/>
    </row>
    <row r="135" spans="5:52" x14ac:dyDescent="0.25">
      <c r="E135" s="123"/>
      <c r="F135" s="85"/>
      <c r="G135" s="85"/>
      <c r="H135" s="85"/>
      <c r="I135" s="153"/>
      <c r="J135" s="76">
        <f>IF($E135&lt;&gt;"",VLOOKUP($E135,รายละเอียดการคิด!$B$6:$AW$105,28,0)*$H135,0)+IF($E135&lt;&gt;"",VLOOKUP($E135,รายละเอียดการคิด!$B$6:$AW$105,29,0)*$I135,0)</f>
        <v>0</v>
      </c>
      <c r="K135" s="76">
        <f>IF($E135&lt;&gt;"",VLOOKUP($E135,รายละเอียดการคิด!$B$6:$AW$105,37,0)*$H135,0)+IF($E135&lt;&gt;"",VLOOKUP($E135,รายละเอียดการคิด!$B$6:$AW$105,38,0)*$I135,0)</f>
        <v>0</v>
      </c>
      <c r="L135" s="305">
        <f>IF($E135&lt;&gt;"",VLOOKUP($E135,รายละเอียดการคิด!$B$6:$AW$105,46,0)*$H135,0)+IF($E135&lt;&gt;"",VLOOKUP($E135,รายละเอียดการคิด!$B$6:$AW$105,47,0)*$I135,0)</f>
        <v>0</v>
      </c>
      <c r="M135" s="305"/>
      <c r="N135" s="305"/>
      <c r="AZ135" s="156"/>
    </row>
    <row r="136" spans="5:52" x14ac:dyDescent="0.25">
      <c r="E136" s="123"/>
      <c r="F136" s="85"/>
      <c r="G136" s="85"/>
      <c r="H136" s="85"/>
      <c r="I136" s="153"/>
      <c r="J136" s="76">
        <f>IF($E136&lt;&gt;"",VLOOKUP($E136,รายละเอียดการคิด!$B$6:$AW$105,28,0)*$H136,0)+IF($E136&lt;&gt;"",VLOOKUP($E136,รายละเอียดการคิด!$B$6:$AW$105,29,0)*$I136,0)</f>
        <v>0</v>
      </c>
      <c r="K136" s="76">
        <f>IF($E136&lt;&gt;"",VLOOKUP($E136,รายละเอียดการคิด!$B$6:$AW$105,37,0)*$H136,0)+IF($E136&lt;&gt;"",VLOOKUP($E136,รายละเอียดการคิด!$B$6:$AW$105,38,0)*$I136,0)</f>
        <v>0</v>
      </c>
      <c r="L136" s="305">
        <f>IF($E136&lt;&gt;"",VLOOKUP($E136,รายละเอียดการคิด!$B$6:$AW$105,46,0)*$H136,0)+IF($E136&lt;&gt;"",VLOOKUP($E136,รายละเอียดการคิด!$B$6:$AW$105,47,0)*$I136,0)</f>
        <v>0</v>
      </c>
      <c r="M136" s="305"/>
      <c r="N136" s="305"/>
      <c r="AZ136" s="156"/>
    </row>
    <row r="137" spans="5:52" x14ac:dyDescent="0.25">
      <c r="E137" s="123"/>
      <c r="F137" s="85"/>
      <c r="G137" s="85"/>
      <c r="H137" s="85"/>
      <c r="I137" s="153"/>
      <c r="J137" s="76">
        <f>IF($E137&lt;&gt;"",VLOOKUP($E137,รายละเอียดการคิด!$B$6:$AW$105,28,0)*$H137,0)+IF($E137&lt;&gt;"",VLOOKUP($E137,รายละเอียดการคิด!$B$6:$AW$105,29,0)*$I137,0)</f>
        <v>0</v>
      </c>
      <c r="K137" s="76">
        <f>IF($E137&lt;&gt;"",VLOOKUP($E137,รายละเอียดการคิด!$B$6:$AW$105,37,0)*$H137,0)+IF($E137&lt;&gt;"",VLOOKUP($E137,รายละเอียดการคิด!$B$6:$AW$105,38,0)*$I137,0)</f>
        <v>0</v>
      </c>
      <c r="L137" s="305">
        <f>IF($E137&lt;&gt;"",VLOOKUP($E137,รายละเอียดการคิด!$B$6:$AW$105,46,0)*$H137,0)+IF($E137&lt;&gt;"",VLOOKUP($E137,รายละเอียดการคิด!$B$6:$AW$105,47,0)*$I137,0)</f>
        <v>0</v>
      </c>
      <c r="M137" s="305"/>
      <c r="N137" s="305"/>
      <c r="AZ137" s="156"/>
    </row>
    <row r="138" spans="5:52" x14ac:dyDescent="0.25">
      <c r="E138" s="123"/>
      <c r="F138" s="85"/>
      <c r="G138" s="85"/>
      <c r="H138" s="85"/>
      <c r="I138" s="153"/>
      <c r="J138" s="76">
        <f>IF($E138&lt;&gt;"",VLOOKUP($E138,รายละเอียดการคิด!$B$6:$AW$105,28,0)*$H138,0)+IF($E138&lt;&gt;"",VLOOKUP($E138,รายละเอียดการคิด!$B$6:$AW$105,29,0)*$I138,0)</f>
        <v>0</v>
      </c>
      <c r="K138" s="76">
        <f>IF($E138&lt;&gt;"",VLOOKUP($E138,รายละเอียดการคิด!$B$6:$AW$105,37,0)*$H138,0)+IF($E138&lt;&gt;"",VLOOKUP($E138,รายละเอียดการคิด!$B$6:$AW$105,38,0)*$I138,0)</f>
        <v>0</v>
      </c>
      <c r="L138" s="305">
        <f>IF($E138&lt;&gt;"",VLOOKUP($E138,รายละเอียดการคิด!$B$6:$AW$105,46,0)*$H138,0)+IF($E138&lt;&gt;"",VLOOKUP($E138,รายละเอียดการคิด!$B$6:$AW$105,47,0)*$I138,0)</f>
        <v>0</v>
      </c>
      <c r="M138" s="305"/>
      <c r="N138" s="305"/>
      <c r="AZ138" s="156"/>
    </row>
    <row r="139" spans="5:52" x14ac:dyDescent="0.25">
      <c r="E139" s="123"/>
      <c r="F139" s="85"/>
      <c r="G139" s="85"/>
      <c r="H139" s="85"/>
      <c r="I139" s="153"/>
      <c r="J139" s="76">
        <f>IF($E139&lt;&gt;"",VLOOKUP($E139,รายละเอียดการคิด!$B$6:$AW$105,28,0)*$H139,0)+IF($E139&lt;&gt;"",VLOOKUP($E139,รายละเอียดการคิด!$B$6:$AW$105,29,0)*$I139,0)</f>
        <v>0</v>
      </c>
      <c r="K139" s="76">
        <f>IF($E139&lt;&gt;"",VLOOKUP($E139,รายละเอียดการคิด!$B$6:$AW$105,37,0)*$H139,0)+IF($E139&lt;&gt;"",VLOOKUP($E139,รายละเอียดการคิด!$B$6:$AW$105,38,0)*$I139,0)</f>
        <v>0</v>
      </c>
      <c r="L139" s="305">
        <f>IF($E139&lt;&gt;"",VLOOKUP($E139,รายละเอียดการคิด!$B$6:$AW$105,46,0)*$H139,0)+IF($E139&lt;&gt;"",VLOOKUP($E139,รายละเอียดการคิด!$B$6:$AW$105,47,0)*$I139,0)</f>
        <v>0</v>
      </c>
      <c r="M139" s="305"/>
      <c r="N139" s="305"/>
      <c r="AZ139" s="156"/>
    </row>
    <row r="140" spans="5:52" x14ac:dyDescent="0.25">
      <c r="E140" s="123"/>
      <c r="F140" s="85"/>
      <c r="G140" s="85"/>
      <c r="H140" s="85"/>
      <c r="I140" s="153"/>
      <c r="J140" s="76">
        <f>IF($E140&lt;&gt;"",VLOOKUP($E140,รายละเอียดการคิด!$B$6:$AW$105,28,0)*$H140,0)+IF($E140&lt;&gt;"",VLOOKUP($E140,รายละเอียดการคิด!$B$6:$AW$105,29,0)*$I140,0)</f>
        <v>0</v>
      </c>
      <c r="K140" s="76">
        <f>IF($E140&lt;&gt;"",VLOOKUP($E140,รายละเอียดการคิด!$B$6:$AW$105,37,0)*$H140,0)+IF($E140&lt;&gt;"",VLOOKUP($E140,รายละเอียดการคิด!$B$6:$AW$105,38,0)*$I140,0)</f>
        <v>0</v>
      </c>
      <c r="L140" s="305">
        <f>IF($E140&lt;&gt;"",VLOOKUP($E140,รายละเอียดการคิด!$B$6:$AW$105,46,0)*$H140,0)+IF($E140&lt;&gt;"",VLOOKUP($E140,รายละเอียดการคิด!$B$6:$AW$105,47,0)*$I140,0)</f>
        <v>0</v>
      </c>
      <c r="M140" s="305"/>
      <c r="N140" s="305"/>
      <c r="AZ140" s="156"/>
    </row>
    <row r="141" spans="5:52" x14ac:dyDescent="0.25">
      <c r="E141" s="123"/>
      <c r="F141" s="85"/>
      <c r="G141" s="85"/>
      <c r="H141" s="85"/>
      <c r="I141" s="153"/>
      <c r="J141" s="76">
        <f>IF($E141&lt;&gt;"",VLOOKUP($E141,รายละเอียดการคิด!$B$6:$AW$105,28,0)*$H141,0)+IF($E141&lt;&gt;"",VLOOKUP($E141,รายละเอียดการคิด!$B$6:$AW$105,29,0)*$I141,0)</f>
        <v>0</v>
      </c>
      <c r="K141" s="76">
        <f>IF($E141&lt;&gt;"",VLOOKUP($E141,รายละเอียดการคิด!$B$6:$AW$105,37,0)*$H141,0)+IF($E141&lt;&gt;"",VLOOKUP($E141,รายละเอียดการคิด!$B$6:$AW$105,38,0)*$I141,0)</f>
        <v>0</v>
      </c>
      <c r="L141" s="305">
        <f>IF($E141&lt;&gt;"",VLOOKUP($E141,รายละเอียดการคิด!$B$6:$AW$105,46,0)*$H141,0)+IF($E141&lt;&gt;"",VLOOKUP($E141,รายละเอียดการคิด!$B$6:$AW$105,47,0)*$I141,0)</f>
        <v>0</v>
      </c>
      <c r="M141" s="305"/>
      <c r="N141" s="305"/>
      <c r="AZ141" s="156"/>
    </row>
    <row r="142" spans="5:52" x14ac:dyDescent="0.25">
      <c r="E142" s="123"/>
      <c r="F142" s="85"/>
      <c r="G142" s="85"/>
      <c r="H142" s="85"/>
      <c r="I142" s="153"/>
      <c r="J142" s="76">
        <f>IF($E142&lt;&gt;"",VLOOKUP($E142,รายละเอียดการคิด!$B$6:$AW$105,28,0)*$H142,0)+IF($E142&lt;&gt;"",VLOOKUP($E142,รายละเอียดการคิด!$B$6:$AW$105,29,0)*$I142,0)</f>
        <v>0</v>
      </c>
      <c r="K142" s="76">
        <f>IF($E142&lt;&gt;"",VLOOKUP($E142,รายละเอียดการคิด!$B$6:$AW$105,37,0)*$H142,0)+IF($E142&lt;&gt;"",VLOOKUP($E142,รายละเอียดการคิด!$B$6:$AW$105,38,0)*$I142,0)</f>
        <v>0</v>
      </c>
      <c r="L142" s="305">
        <f>IF($E142&lt;&gt;"",VLOOKUP($E142,รายละเอียดการคิด!$B$6:$AW$105,46,0)*$H142,0)+IF($E142&lt;&gt;"",VLOOKUP($E142,รายละเอียดการคิด!$B$6:$AW$105,47,0)*$I142,0)</f>
        <v>0</v>
      </c>
      <c r="M142" s="305"/>
      <c r="N142" s="305"/>
      <c r="AZ142" s="156"/>
    </row>
    <row r="143" spans="5:52" x14ac:dyDescent="0.25">
      <c r="E143" s="123"/>
      <c r="F143" s="85"/>
      <c r="G143" s="85"/>
      <c r="H143" s="85"/>
      <c r="I143" s="153"/>
      <c r="J143" s="76">
        <f>IF($E143&lt;&gt;"",VLOOKUP($E143,รายละเอียดการคิด!$B$6:$AW$105,28,0)*$H143,0)+IF($E143&lt;&gt;"",VLOOKUP($E143,รายละเอียดการคิด!$B$6:$AW$105,29,0)*$I143,0)</f>
        <v>0</v>
      </c>
      <c r="K143" s="76">
        <f>IF($E143&lt;&gt;"",VLOOKUP($E143,รายละเอียดการคิด!$B$6:$AW$105,37,0)*$H143,0)+IF($E143&lt;&gt;"",VLOOKUP($E143,รายละเอียดการคิด!$B$6:$AW$105,38,0)*$I143,0)</f>
        <v>0</v>
      </c>
      <c r="L143" s="305">
        <f>IF($E143&lt;&gt;"",VLOOKUP($E143,รายละเอียดการคิด!$B$6:$AW$105,46,0)*$H143,0)+IF($E143&lt;&gt;"",VLOOKUP($E143,รายละเอียดการคิด!$B$6:$AW$105,47,0)*$I143,0)</f>
        <v>0</v>
      </c>
      <c r="M143" s="305"/>
      <c r="N143" s="305"/>
      <c r="AZ143" s="156"/>
    </row>
    <row r="144" spans="5:52" x14ac:dyDescent="0.25">
      <c r="E144" s="123"/>
      <c r="F144" s="85"/>
      <c r="G144" s="85"/>
      <c r="H144" s="85"/>
      <c r="I144" s="153"/>
      <c r="J144" s="76">
        <f>IF($E144&lt;&gt;"",VLOOKUP($E144,รายละเอียดการคิด!$B$6:$AW$105,28,0)*$H144,0)+IF($E144&lt;&gt;"",VLOOKUP($E144,รายละเอียดการคิด!$B$6:$AW$105,29,0)*$I144,0)</f>
        <v>0</v>
      </c>
      <c r="K144" s="76">
        <f>IF($E144&lt;&gt;"",VLOOKUP($E144,รายละเอียดการคิด!$B$6:$AW$105,37,0)*$H144,0)+IF($E144&lt;&gt;"",VLOOKUP($E144,รายละเอียดการคิด!$B$6:$AW$105,38,0)*$I144,0)</f>
        <v>0</v>
      </c>
      <c r="L144" s="305">
        <f>IF($E144&lt;&gt;"",VLOOKUP($E144,รายละเอียดการคิด!$B$6:$AW$105,46,0)*$H144,0)+IF($E144&lt;&gt;"",VLOOKUP($E144,รายละเอียดการคิด!$B$6:$AW$105,47,0)*$I144,0)</f>
        <v>0</v>
      </c>
      <c r="M144" s="305"/>
      <c r="N144" s="305"/>
      <c r="AZ144" s="156"/>
    </row>
    <row r="145" spans="5:52" x14ac:dyDescent="0.25">
      <c r="E145" s="123"/>
      <c r="F145" s="85"/>
      <c r="G145" s="85"/>
      <c r="H145" s="85"/>
      <c r="I145" s="153"/>
      <c r="J145" s="76">
        <f>IF($E145&lt;&gt;"",VLOOKUP($E145,รายละเอียดการคิด!$B$6:$AW$105,28,0)*$H145,0)+IF($E145&lt;&gt;"",VLOOKUP($E145,รายละเอียดการคิด!$B$6:$AW$105,29,0)*$I145,0)</f>
        <v>0</v>
      </c>
      <c r="K145" s="76">
        <f>IF($E145&lt;&gt;"",VLOOKUP($E145,รายละเอียดการคิด!$B$6:$AW$105,37,0)*$H145,0)+IF($E145&lt;&gt;"",VLOOKUP($E145,รายละเอียดการคิด!$B$6:$AW$105,38,0)*$I145,0)</f>
        <v>0</v>
      </c>
      <c r="L145" s="305">
        <f>IF($E145&lt;&gt;"",VLOOKUP($E145,รายละเอียดการคิด!$B$6:$AW$105,46,0)*$H145,0)+IF($E145&lt;&gt;"",VLOOKUP($E145,รายละเอียดการคิด!$B$6:$AW$105,47,0)*$I145,0)</f>
        <v>0</v>
      </c>
      <c r="M145" s="305"/>
      <c r="N145" s="305"/>
      <c r="AZ145" s="156"/>
    </row>
    <row r="146" spans="5:52" x14ac:dyDescent="0.25">
      <c r="E146" s="123"/>
      <c r="F146" s="85"/>
      <c r="G146" s="85"/>
      <c r="H146" s="85"/>
      <c r="I146" s="153"/>
      <c r="J146" s="76">
        <f>IF($E146&lt;&gt;"",VLOOKUP($E146,รายละเอียดการคิด!$B$6:$AW$105,28,0)*$H146,0)+IF($E146&lt;&gt;"",VLOOKUP($E146,รายละเอียดการคิด!$B$6:$AW$105,29,0)*$I146,0)</f>
        <v>0</v>
      </c>
      <c r="K146" s="76">
        <f>IF($E146&lt;&gt;"",VLOOKUP($E146,รายละเอียดการคิด!$B$6:$AW$105,37,0)*$H146,0)+IF($E146&lt;&gt;"",VLOOKUP($E146,รายละเอียดการคิด!$B$6:$AW$105,38,0)*$I146,0)</f>
        <v>0</v>
      </c>
      <c r="L146" s="305">
        <f>IF($E146&lt;&gt;"",VLOOKUP($E146,รายละเอียดการคิด!$B$6:$AW$105,46,0)*$H146,0)+IF($E146&lt;&gt;"",VLOOKUP($E146,รายละเอียดการคิด!$B$6:$AW$105,47,0)*$I146,0)</f>
        <v>0</v>
      </c>
      <c r="M146" s="305"/>
      <c r="N146" s="305"/>
      <c r="AZ146" s="156"/>
    </row>
    <row r="147" spans="5:52" x14ac:dyDescent="0.25">
      <c r="E147" s="123"/>
      <c r="F147" s="85"/>
      <c r="G147" s="85"/>
      <c r="H147" s="85"/>
      <c r="I147" s="153"/>
      <c r="J147" s="76">
        <f>IF($E147&lt;&gt;"",VLOOKUP($E147,รายละเอียดการคิด!$B$6:$AW$105,28,0)*$H147,0)+IF($E147&lt;&gt;"",VLOOKUP($E147,รายละเอียดการคิด!$B$6:$AW$105,29,0)*$I147,0)</f>
        <v>0</v>
      </c>
      <c r="K147" s="76">
        <f>IF($E147&lt;&gt;"",VLOOKUP($E147,รายละเอียดการคิด!$B$6:$AW$105,37,0)*$H147,0)+IF($E147&lt;&gt;"",VLOOKUP($E147,รายละเอียดการคิด!$B$6:$AW$105,38,0)*$I147,0)</f>
        <v>0</v>
      </c>
      <c r="L147" s="305">
        <f>IF($E147&lt;&gt;"",VLOOKUP($E147,รายละเอียดการคิด!$B$6:$AW$105,46,0)*$H147,0)+IF($E147&lt;&gt;"",VLOOKUP($E147,รายละเอียดการคิด!$B$6:$AW$105,47,0)*$I147,0)</f>
        <v>0</v>
      </c>
      <c r="M147" s="305"/>
      <c r="N147" s="305"/>
      <c r="AZ147" s="156"/>
    </row>
    <row r="148" spans="5:52" x14ac:dyDescent="0.25">
      <c r="E148" s="123"/>
      <c r="F148" s="85"/>
      <c r="G148" s="85"/>
      <c r="H148" s="85"/>
      <c r="I148" s="153"/>
      <c r="J148" s="76">
        <f>IF($E148&lt;&gt;"",VLOOKUP($E148,รายละเอียดการคิด!$B$6:$AW$105,28,0)*$H148,0)+IF($E148&lt;&gt;"",VLOOKUP($E148,รายละเอียดการคิด!$B$6:$AW$105,29,0)*$I148,0)</f>
        <v>0</v>
      </c>
      <c r="K148" s="76">
        <f>IF($E148&lt;&gt;"",VLOOKUP($E148,รายละเอียดการคิด!$B$6:$AW$105,37,0)*$H148,0)+IF($E148&lt;&gt;"",VLOOKUP($E148,รายละเอียดการคิด!$B$6:$AW$105,38,0)*$I148,0)</f>
        <v>0</v>
      </c>
      <c r="L148" s="305">
        <f>IF($E148&lt;&gt;"",VLOOKUP($E148,รายละเอียดการคิด!$B$6:$AW$105,46,0)*$H148,0)+IF($E148&lt;&gt;"",VLOOKUP($E148,รายละเอียดการคิด!$B$6:$AW$105,47,0)*$I148,0)</f>
        <v>0</v>
      </c>
      <c r="M148" s="305"/>
      <c r="N148" s="305"/>
      <c r="AZ148" s="156"/>
    </row>
    <row r="149" spans="5:52" x14ac:dyDescent="0.25">
      <c r="E149" s="123"/>
      <c r="F149" s="85"/>
      <c r="G149" s="85"/>
      <c r="H149" s="85"/>
      <c r="I149" s="153"/>
      <c r="J149" s="76">
        <f>IF($E149&lt;&gt;"",VLOOKUP($E149,รายละเอียดการคิด!$B$6:$AW$105,28,0)*$H149,0)+IF($E149&lt;&gt;"",VLOOKUP($E149,รายละเอียดการคิด!$B$6:$AW$105,29,0)*$I149,0)</f>
        <v>0</v>
      </c>
      <c r="K149" s="76">
        <f>IF($E149&lt;&gt;"",VLOOKUP($E149,รายละเอียดการคิด!$B$6:$AW$105,37,0)*$H149,0)+IF($E149&lt;&gt;"",VLOOKUP($E149,รายละเอียดการคิด!$B$6:$AW$105,38,0)*$I149,0)</f>
        <v>0</v>
      </c>
      <c r="L149" s="305">
        <f>IF($E149&lt;&gt;"",VLOOKUP($E149,รายละเอียดการคิด!$B$6:$AW$105,46,0)*$H149,0)+IF($E149&lt;&gt;"",VLOOKUP($E149,รายละเอียดการคิด!$B$6:$AW$105,47,0)*$I149,0)</f>
        <v>0</v>
      </c>
      <c r="M149" s="305"/>
      <c r="N149" s="305"/>
      <c r="AZ149" s="156"/>
    </row>
    <row r="150" spans="5:52" x14ac:dyDescent="0.25">
      <c r="E150" s="123"/>
      <c r="F150" s="85"/>
      <c r="G150" s="85"/>
      <c r="H150" s="85"/>
      <c r="I150" s="153"/>
      <c r="J150" s="76">
        <f>IF($E150&lt;&gt;"",VLOOKUP($E150,รายละเอียดการคิด!$B$6:$AW$105,28,0)*$H150,0)+IF($E150&lt;&gt;"",VLOOKUP($E150,รายละเอียดการคิด!$B$6:$AW$105,29,0)*$I150,0)</f>
        <v>0</v>
      </c>
      <c r="K150" s="76">
        <f>IF($E150&lt;&gt;"",VLOOKUP($E150,รายละเอียดการคิด!$B$6:$AW$105,37,0)*$H150,0)+IF($E150&lt;&gt;"",VLOOKUP($E150,รายละเอียดการคิด!$B$6:$AW$105,38,0)*$I150,0)</f>
        <v>0</v>
      </c>
      <c r="L150" s="305">
        <f>IF($E150&lt;&gt;"",VLOOKUP($E150,รายละเอียดการคิด!$B$6:$AW$105,46,0)*$H150,0)+IF($E150&lt;&gt;"",VLOOKUP($E150,รายละเอียดการคิด!$B$6:$AW$105,47,0)*$I150,0)</f>
        <v>0</v>
      </c>
      <c r="M150" s="305"/>
      <c r="N150" s="305"/>
      <c r="AZ150" s="156"/>
    </row>
    <row r="151" spans="5:52" x14ac:dyDescent="0.25">
      <c r="E151" s="123"/>
      <c r="F151" s="85"/>
      <c r="G151" s="85"/>
      <c r="H151" s="85"/>
      <c r="I151" s="153"/>
      <c r="J151" s="76">
        <f>IF($E151&lt;&gt;"",VLOOKUP($E151,รายละเอียดการคิด!$B$6:$AW$105,28,0)*$H151,0)+IF($E151&lt;&gt;"",VLOOKUP($E151,รายละเอียดการคิด!$B$6:$AW$105,29,0)*$I151,0)</f>
        <v>0</v>
      </c>
      <c r="K151" s="76">
        <f>IF($E151&lt;&gt;"",VLOOKUP($E151,รายละเอียดการคิด!$B$6:$AW$105,37,0)*$H151,0)+IF($E151&lt;&gt;"",VLOOKUP($E151,รายละเอียดการคิด!$B$6:$AW$105,38,0)*$I151,0)</f>
        <v>0</v>
      </c>
      <c r="L151" s="305">
        <f>IF($E151&lt;&gt;"",VLOOKUP($E151,รายละเอียดการคิด!$B$6:$AW$105,46,0)*$H151,0)+IF($E151&lt;&gt;"",VLOOKUP($E151,รายละเอียดการคิด!$B$6:$AW$105,47,0)*$I151,0)</f>
        <v>0</v>
      </c>
      <c r="M151" s="305"/>
      <c r="N151" s="305"/>
      <c r="AZ151" s="156"/>
    </row>
    <row r="152" spans="5:52" x14ac:dyDescent="0.25">
      <c r="E152" s="123"/>
      <c r="F152" s="85"/>
      <c r="G152" s="85"/>
      <c r="H152" s="85"/>
      <c r="I152" s="153"/>
      <c r="J152" s="76">
        <f>IF($E152&lt;&gt;"",VLOOKUP($E152,รายละเอียดการคิด!$B$6:$AW$105,28,0)*$H152,0)+IF($E152&lt;&gt;"",VLOOKUP($E152,รายละเอียดการคิด!$B$6:$AW$105,29,0)*$I152,0)</f>
        <v>0</v>
      </c>
      <c r="K152" s="76">
        <f>IF($E152&lt;&gt;"",VLOOKUP($E152,รายละเอียดการคิด!$B$6:$AW$105,37,0)*$H152,0)+IF($E152&lt;&gt;"",VLOOKUP($E152,รายละเอียดการคิด!$B$6:$AW$105,38,0)*$I152,0)</f>
        <v>0</v>
      </c>
      <c r="L152" s="305">
        <f>IF($E152&lt;&gt;"",VLOOKUP($E152,รายละเอียดการคิด!$B$6:$AW$105,46,0)*$H152,0)+IF($E152&lt;&gt;"",VLOOKUP($E152,รายละเอียดการคิด!$B$6:$AW$105,47,0)*$I152,0)</f>
        <v>0</v>
      </c>
      <c r="M152" s="305"/>
      <c r="N152" s="305"/>
      <c r="AZ152" s="156"/>
    </row>
    <row r="153" spans="5:52" x14ac:dyDescent="0.25">
      <c r="E153" s="123"/>
      <c r="F153" s="85"/>
      <c r="G153" s="85"/>
      <c r="H153" s="85"/>
      <c r="I153" s="153"/>
      <c r="J153" s="76">
        <f>IF($E153&lt;&gt;"",VLOOKUP($E153,รายละเอียดการคิด!$B$6:$AW$105,28,0)*$H153,0)+IF($E153&lt;&gt;"",VLOOKUP($E153,รายละเอียดการคิด!$B$6:$AW$105,29,0)*$I153,0)</f>
        <v>0</v>
      </c>
      <c r="K153" s="76">
        <f>IF($E153&lt;&gt;"",VLOOKUP($E153,รายละเอียดการคิด!$B$6:$AW$105,37,0)*$H153,0)+IF($E153&lt;&gt;"",VLOOKUP($E153,รายละเอียดการคิด!$B$6:$AW$105,38,0)*$I153,0)</f>
        <v>0</v>
      </c>
      <c r="L153" s="305">
        <f>IF($E153&lt;&gt;"",VLOOKUP($E153,รายละเอียดการคิด!$B$6:$AW$105,46,0)*$H153,0)+IF($E153&lt;&gt;"",VLOOKUP($E153,รายละเอียดการคิด!$B$6:$AW$105,47,0)*$I153,0)</f>
        <v>0</v>
      </c>
      <c r="M153" s="305"/>
      <c r="N153" s="305"/>
      <c r="AZ153" s="156"/>
    </row>
    <row r="154" spans="5:52" x14ac:dyDescent="0.25">
      <c r="E154" s="123"/>
      <c r="F154" s="85"/>
      <c r="G154" s="85"/>
      <c r="H154" s="85"/>
      <c r="I154" s="153"/>
      <c r="J154" s="76">
        <f>IF($E154&lt;&gt;"",VLOOKUP($E154,รายละเอียดการคิด!$B$6:$AW$105,28,0)*$H154,0)+IF($E154&lt;&gt;"",VLOOKUP($E154,รายละเอียดการคิด!$B$6:$AW$105,29,0)*$I154,0)</f>
        <v>0</v>
      </c>
      <c r="K154" s="76">
        <f>IF($E154&lt;&gt;"",VLOOKUP($E154,รายละเอียดการคิด!$B$6:$AW$105,37,0)*$H154,0)+IF($E154&lt;&gt;"",VLOOKUP($E154,รายละเอียดการคิด!$B$6:$AW$105,38,0)*$I154,0)</f>
        <v>0</v>
      </c>
      <c r="L154" s="305">
        <f>IF($E154&lt;&gt;"",VLOOKUP($E154,รายละเอียดการคิด!$B$6:$AW$105,46,0)*$H154,0)+IF($E154&lt;&gt;"",VLOOKUP($E154,รายละเอียดการคิด!$B$6:$AW$105,47,0)*$I154,0)</f>
        <v>0</v>
      </c>
      <c r="M154" s="305"/>
      <c r="N154" s="305"/>
      <c r="AZ154" s="156"/>
    </row>
    <row r="155" spans="5:52" x14ac:dyDescent="0.25">
      <c r="E155" s="123"/>
      <c r="F155" s="85"/>
      <c r="G155" s="85"/>
      <c r="H155" s="85"/>
      <c r="I155" s="153"/>
      <c r="J155" s="76">
        <f>IF($E155&lt;&gt;"",VLOOKUP($E155,รายละเอียดการคิด!$B$6:$AW$105,28,0)*$H155,0)+IF($E155&lt;&gt;"",VLOOKUP($E155,รายละเอียดการคิด!$B$6:$AW$105,29,0)*$I155,0)</f>
        <v>0</v>
      </c>
      <c r="K155" s="76">
        <f>IF($E155&lt;&gt;"",VLOOKUP($E155,รายละเอียดการคิด!$B$6:$AW$105,37,0)*$H155,0)+IF($E155&lt;&gt;"",VLOOKUP($E155,รายละเอียดการคิด!$B$6:$AW$105,38,0)*$I155,0)</f>
        <v>0</v>
      </c>
      <c r="L155" s="305">
        <f>IF($E155&lt;&gt;"",VLOOKUP($E155,รายละเอียดการคิด!$B$6:$AW$105,46,0)*$H155,0)+IF($E155&lt;&gt;"",VLOOKUP($E155,รายละเอียดการคิด!$B$6:$AW$105,47,0)*$I155,0)</f>
        <v>0</v>
      </c>
      <c r="M155" s="305"/>
      <c r="N155" s="305"/>
      <c r="AZ155" s="156"/>
    </row>
    <row r="156" spans="5:52" x14ac:dyDescent="0.25">
      <c r="E156" s="123"/>
      <c r="F156" s="85"/>
      <c r="G156" s="85"/>
      <c r="H156" s="85"/>
      <c r="I156" s="153"/>
      <c r="J156" s="76">
        <f>IF($E156&lt;&gt;"",VLOOKUP($E156,รายละเอียดการคิด!$B$6:$AW$105,28,0)*$H156,0)+IF($E156&lt;&gt;"",VLOOKUP($E156,รายละเอียดการคิด!$B$6:$AW$105,29,0)*$I156,0)</f>
        <v>0</v>
      </c>
      <c r="K156" s="76">
        <f>IF($E156&lt;&gt;"",VLOOKUP($E156,รายละเอียดการคิด!$B$6:$AW$105,37,0)*$H156,0)+IF($E156&lt;&gt;"",VLOOKUP($E156,รายละเอียดการคิด!$B$6:$AW$105,38,0)*$I156,0)</f>
        <v>0</v>
      </c>
      <c r="L156" s="305">
        <f>IF($E156&lt;&gt;"",VLOOKUP($E156,รายละเอียดการคิด!$B$6:$AW$105,46,0)*$H156,0)+IF($E156&lt;&gt;"",VLOOKUP($E156,รายละเอียดการคิด!$B$6:$AW$105,47,0)*$I156,0)</f>
        <v>0</v>
      </c>
      <c r="M156" s="305"/>
      <c r="N156" s="305"/>
    </row>
    <row r="157" spans="5:52" x14ac:dyDescent="0.25">
      <c r="E157" s="123"/>
      <c r="F157" s="85"/>
      <c r="G157" s="85"/>
      <c r="H157" s="85"/>
      <c r="I157" s="153"/>
      <c r="J157" s="76">
        <f>IF($E157&lt;&gt;"",VLOOKUP($E157,รายละเอียดการคิด!$B$6:$AW$105,28,0)*$H157,0)+IF($E157&lt;&gt;"",VLOOKUP($E157,รายละเอียดการคิด!$B$6:$AW$105,29,0)*$I157,0)</f>
        <v>0</v>
      </c>
      <c r="K157" s="76">
        <f>IF($E157&lt;&gt;"",VLOOKUP($E157,รายละเอียดการคิด!$B$6:$AW$105,37,0)*$H157,0)+IF($E157&lt;&gt;"",VLOOKUP($E157,รายละเอียดการคิด!$B$6:$AW$105,38,0)*$I157,0)</f>
        <v>0</v>
      </c>
      <c r="L157" s="305">
        <f>IF($E157&lt;&gt;"",VLOOKUP($E157,รายละเอียดการคิด!$B$6:$AW$105,46,0)*$H157,0)+IF($E157&lt;&gt;"",VLOOKUP($E157,รายละเอียดการคิด!$B$6:$AW$105,47,0)*$I157,0)</f>
        <v>0</v>
      </c>
      <c r="M157" s="305"/>
      <c r="N157" s="305"/>
    </row>
    <row r="158" spans="5:52" x14ac:dyDescent="0.25">
      <c r="E158" s="123"/>
      <c r="F158" s="85"/>
      <c r="G158" s="85"/>
      <c r="H158" s="85"/>
      <c r="I158" s="153"/>
      <c r="J158" s="76">
        <f>IF($E158&lt;&gt;"",VLOOKUP($E158,รายละเอียดการคิด!$B$6:$AW$105,28,0)*$H158,0)+IF($E158&lt;&gt;"",VLOOKUP($E158,รายละเอียดการคิด!$B$6:$AW$105,29,0)*$I158,0)</f>
        <v>0</v>
      </c>
      <c r="K158" s="76">
        <f>IF($E158&lt;&gt;"",VLOOKUP($E158,รายละเอียดการคิด!$B$6:$AW$105,37,0)*$H158,0)+IF($E158&lt;&gt;"",VLOOKUP($E158,รายละเอียดการคิด!$B$6:$AW$105,38,0)*$I158,0)</f>
        <v>0</v>
      </c>
      <c r="L158" s="305">
        <f>IF($E158&lt;&gt;"",VLOOKUP($E158,รายละเอียดการคิด!$B$6:$AW$105,46,0)*$H158,0)+IF($E158&lt;&gt;"",VLOOKUP($E158,รายละเอียดการคิด!$B$6:$AW$105,47,0)*$I158,0)</f>
        <v>0</v>
      </c>
      <c r="M158" s="305"/>
      <c r="N158" s="305"/>
    </row>
    <row r="159" spans="5:52" x14ac:dyDescent="0.25">
      <c r="E159" s="123"/>
      <c r="F159" s="85"/>
      <c r="G159" s="85"/>
      <c r="H159" s="85"/>
      <c r="I159" s="153"/>
      <c r="J159" s="76">
        <f>IF($E159&lt;&gt;"",VLOOKUP($E159,รายละเอียดการคิด!$B$6:$AW$105,28,0)*$H159,0)+IF($E159&lt;&gt;"",VLOOKUP($E159,รายละเอียดการคิด!$B$6:$AW$105,29,0)*$I159,0)</f>
        <v>0</v>
      </c>
      <c r="K159" s="76">
        <f>IF($E159&lt;&gt;"",VLOOKUP($E159,รายละเอียดการคิด!$B$6:$AW$105,37,0)*$H159,0)+IF($E159&lt;&gt;"",VLOOKUP($E159,รายละเอียดการคิด!$B$6:$AW$105,38,0)*$I159,0)</f>
        <v>0</v>
      </c>
      <c r="L159" s="305">
        <f>IF($E159&lt;&gt;"",VLOOKUP($E159,รายละเอียดการคิด!$B$6:$AW$105,46,0)*$H159,0)+IF($E159&lt;&gt;"",VLOOKUP($E159,รายละเอียดการคิด!$B$6:$AW$105,47,0)*$I159,0)</f>
        <v>0</v>
      </c>
      <c r="M159" s="305"/>
      <c r="N159" s="305"/>
    </row>
    <row r="160" spans="5:52" x14ac:dyDescent="0.25">
      <c r="E160" s="123"/>
      <c r="F160" s="85"/>
      <c r="G160" s="85"/>
      <c r="H160" s="85"/>
      <c r="I160" s="153"/>
      <c r="J160" s="76">
        <f>IF($E160&lt;&gt;"",VLOOKUP($E160,รายละเอียดการคิด!$B$6:$AW$105,28,0)*$H160,0)+IF($E160&lt;&gt;"",VLOOKUP($E160,รายละเอียดการคิด!$B$6:$AW$105,29,0)*$I160,0)</f>
        <v>0</v>
      </c>
      <c r="K160" s="76">
        <f>IF($E160&lt;&gt;"",VLOOKUP($E160,รายละเอียดการคิด!$B$6:$AW$105,37,0)*$H160,0)+IF($E160&lt;&gt;"",VLOOKUP($E160,รายละเอียดการคิด!$B$6:$AW$105,38,0)*$I160,0)</f>
        <v>0</v>
      </c>
      <c r="L160" s="305">
        <f>IF($E160&lt;&gt;"",VLOOKUP($E160,รายละเอียดการคิด!$B$6:$AW$105,46,0)*$H160,0)+IF($E160&lt;&gt;"",VLOOKUP($E160,รายละเอียดการคิด!$B$6:$AW$105,47,0)*$I160,0)</f>
        <v>0</v>
      </c>
      <c r="M160" s="305"/>
      <c r="N160" s="305"/>
    </row>
    <row r="161" spans="5:14" x14ac:dyDescent="0.25">
      <c r="E161" s="123"/>
      <c r="F161" s="85"/>
      <c r="G161" s="85"/>
      <c r="H161" s="85"/>
      <c r="I161" s="153"/>
      <c r="J161" s="76">
        <f>IF($E161&lt;&gt;"",VLOOKUP($E161,รายละเอียดการคิด!$B$6:$AW$105,28,0)*$H161,0)+IF($E161&lt;&gt;"",VLOOKUP($E161,รายละเอียดการคิด!$B$6:$AW$105,29,0)*$I161,0)</f>
        <v>0</v>
      </c>
      <c r="K161" s="76">
        <f>IF($E161&lt;&gt;"",VLOOKUP($E161,รายละเอียดการคิด!$B$6:$AW$105,37,0)*$H161,0)+IF($E161&lt;&gt;"",VLOOKUP($E161,รายละเอียดการคิด!$B$6:$AW$105,38,0)*$I161,0)</f>
        <v>0</v>
      </c>
      <c r="L161" s="305">
        <f>IF($E161&lt;&gt;"",VLOOKUP($E161,รายละเอียดการคิด!$B$6:$AW$105,46,0)*$H161,0)+IF($E161&lt;&gt;"",VLOOKUP($E161,รายละเอียดการคิด!$B$6:$AW$105,47,0)*$I161,0)</f>
        <v>0</v>
      </c>
      <c r="M161" s="305"/>
      <c r="N161" s="305"/>
    </row>
    <row r="162" spans="5:14" x14ac:dyDescent="0.25">
      <c r="E162" s="123"/>
      <c r="F162" s="85"/>
      <c r="G162" s="85"/>
      <c r="H162" s="85"/>
      <c r="I162" s="153"/>
      <c r="J162" s="76">
        <f>IF($E162&lt;&gt;"",VLOOKUP($E162,รายละเอียดการคิด!$B$6:$AW$105,28,0)*$H162,0)+IF($E162&lt;&gt;"",VLOOKUP($E162,รายละเอียดการคิด!$B$6:$AW$105,29,0)*$I162,0)</f>
        <v>0</v>
      </c>
      <c r="K162" s="76">
        <f>IF($E162&lt;&gt;"",VLOOKUP($E162,รายละเอียดการคิด!$B$6:$AW$105,37,0)*$H162,0)+IF($E162&lt;&gt;"",VLOOKUP($E162,รายละเอียดการคิด!$B$6:$AW$105,38,0)*$I162,0)</f>
        <v>0</v>
      </c>
      <c r="L162" s="305">
        <f>IF($E162&lt;&gt;"",VLOOKUP($E162,รายละเอียดการคิด!$B$6:$AW$105,46,0)*$H162,0)+IF($E162&lt;&gt;"",VLOOKUP($E162,รายละเอียดการคิด!$B$6:$AW$105,47,0)*$I162,0)</f>
        <v>0</v>
      </c>
      <c r="M162" s="305"/>
      <c r="N162" s="305"/>
    </row>
    <row r="163" spans="5:14" x14ac:dyDescent="0.25">
      <c r="E163" s="123"/>
      <c r="F163" s="85"/>
      <c r="G163" s="85"/>
      <c r="H163" s="85"/>
      <c r="I163" s="153"/>
      <c r="J163" s="76">
        <f>IF($E163&lt;&gt;"",VLOOKUP($E163,รายละเอียดการคิด!$B$6:$AW$105,28,0)*$H163,0)+IF($E163&lt;&gt;"",VLOOKUP($E163,รายละเอียดการคิด!$B$6:$AW$105,29,0)*$I163,0)</f>
        <v>0</v>
      </c>
      <c r="K163" s="76">
        <f>IF($E163&lt;&gt;"",VLOOKUP($E163,รายละเอียดการคิด!$B$6:$AW$105,37,0)*$H163,0)+IF($E163&lt;&gt;"",VLOOKUP($E163,รายละเอียดการคิด!$B$6:$AW$105,38,0)*$I163,0)</f>
        <v>0</v>
      </c>
      <c r="L163" s="305">
        <f>IF($E163&lt;&gt;"",VLOOKUP($E163,รายละเอียดการคิด!$B$6:$AW$105,46,0)*$H163,0)+IF($E163&lt;&gt;"",VLOOKUP($E163,รายละเอียดการคิด!$B$6:$AW$105,47,0)*$I163,0)</f>
        <v>0</v>
      </c>
      <c r="M163" s="305"/>
      <c r="N163" s="305"/>
    </row>
    <row r="164" spans="5:14" x14ac:dyDescent="0.25">
      <c r="E164" s="123"/>
      <c r="F164" s="85"/>
      <c r="G164" s="85"/>
      <c r="H164" s="85"/>
      <c r="I164" s="153"/>
      <c r="J164" s="76">
        <f>IF($E164&lt;&gt;"",VLOOKUP($E164,รายละเอียดการคิด!$B$6:$AW$105,28,0)*$H164,0)+IF($E164&lt;&gt;"",VLOOKUP($E164,รายละเอียดการคิด!$B$6:$AW$105,29,0)*$I164,0)</f>
        <v>0</v>
      </c>
      <c r="K164" s="76">
        <f>IF($E164&lt;&gt;"",VLOOKUP($E164,รายละเอียดการคิด!$B$6:$AW$105,37,0)*$H164,0)+IF($E164&lt;&gt;"",VLOOKUP($E164,รายละเอียดการคิด!$B$6:$AW$105,38,0)*$I164,0)</f>
        <v>0</v>
      </c>
      <c r="L164" s="305">
        <f>IF($E164&lt;&gt;"",VLOOKUP($E164,รายละเอียดการคิด!$B$6:$AW$105,46,0)*$H164,0)+IF($E164&lt;&gt;"",VLOOKUP($E164,รายละเอียดการคิด!$B$6:$AW$105,47,0)*$I164,0)</f>
        <v>0</v>
      </c>
      <c r="M164" s="305"/>
      <c r="N164" s="305"/>
    </row>
    <row r="165" spans="5:14" x14ac:dyDescent="0.25">
      <c r="E165" s="123"/>
      <c r="F165" s="85"/>
      <c r="G165" s="85"/>
      <c r="H165" s="85"/>
      <c r="I165" s="153"/>
      <c r="J165" s="76">
        <f>IF($E165&lt;&gt;"",VLOOKUP($E165,รายละเอียดการคิด!$B$6:$AW$105,28,0)*$H165,0)+IF($E165&lt;&gt;"",VLOOKUP($E165,รายละเอียดการคิด!$B$6:$AW$105,29,0)*$I165,0)</f>
        <v>0</v>
      </c>
      <c r="K165" s="76">
        <f>IF($E165&lt;&gt;"",VLOOKUP($E165,รายละเอียดการคิด!$B$6:$AW$105,37,0)*$H165,0)+IF($E165&lt;&gt;"",VLOOKUP($E165,รายละเอียดการคิด!$B$6:$AW$105,38,0)*$I165,0)</f>
        <v>0</v>
      </c>
      <c r="L165" s="305">
        <f>IF($E165&lt;&gt;"",VLOOKUP($E165,รายละเอียดการคิด!$B$6:$AW$105,46,0)*$H165,0)+IF($E165&lt;&gt;"",VLOOKUP($E165,รายละเอียดการคิด!$B$6:$AW$105,47,0)*$I165,0)</f>
        <v>0</v>
      </c>
      <c r="M165" s="305"/>
      <c r="N165" s="305"/>
    </row>
    <row r="166" spans="5:14" x14ac:dyDescent="0.25">
      <c r="E166" s="123"/>
      <c r="F166" s="85"/>
      <c r="G166" s="85"/>
      <c r="H166" s="85"/>
      <c r="I166" s="153"/>
      <c r="J166" s="76">
        <f>IF($E166&lt;&gt;"",VLOOKUP($E166,รายละเอียดการคิด!$B$6:$AW$105,28,0)*$H166,0)+IF($E166&lt;&gt;"",VLOOKUP($E166,รายละเอียดการคิด!$B$6:$AW$105,29,0)*$I166,0)</f>
        <v>0</v>
      </c>
      <c r="K166" s="76">
        <f>IF($E166&lt;&gt;"",VLOOKUP($E166,รายละเอียดการคิด!$B$6:$AW$105,37,0)*$H166,0)+IF($E166&lt;&gt;"",VLOOKUP($E166,รายละเอียดการคิด!$B$6:$AW$105,38,0)*$I166,0)</f>
        <v>0</v>
      </c>
      <c r="L166" s="305">
        <f>IF($E166&lt;&gt;"",VLOOKUP($E166,รายละเอียดการคิด!$B$6:$AW$105,46,0)*$H166,0)+IF($E166&lt;&gt;"",VLOOKUP($E166,รายละเอียดการคิด!$B$6:$AW$105,47,0)*$I166,0)</f>
        <v>0</v>
      </c>
      <c r="M166" s="305"/>
      <c r="N166" s="305"/>
    </row>
    <row r="167" spans="5:14" x14ac:dyDescent="0.25">
      <c r="E167" s="123"/>
      <c r="F167" s="85"/>
      <c r="G167" s="85"/>
      <c r="H167" s="85"/>
      <c r="I167" s="153"/>
      <c r="J167" s="76">
        <f>IF($E167&lt;&gt;"",VLOOKUP($E167,รายละเอียดการคิด!$B$6:$AW$105,28,0)*$H167,0)+IF($E167&lt;&gt;"",VLOOKUP($E167,รายละเอียดการคิด!$B$6:$AW$105,29,0)*$I167,0)</f>
        <v>0</v>
      </c>
      <c r="K167" s="76">
        <f>IF($E167&lt;&gt;"",VLOOKUP($E167,รายละเอียดการคิด!$B$6:$AW$105,37,0)*$H167,0)+IF($E167&lt;&gt;"",VLOOKUP($E167,รายละเอียดการคิด!$B$6:$AW$105,38,0)*$I167,0)</f>
        <v>0</v>
      </c>
      <c r="L167" s="305">
        <f>IF($E167&lt;&gt;"",VLOOKUP($E167,รายละเอียดการคิด!$B$6:$AW$105,46,0)*$H167,0)+IF($E167&lt;&gt;"",VLOOKUP($E167,รายละเอียดการคิด!$B$6:$AW$105,47,0)*$I167,0)</f>
        <v>0</v>
      </c>
      <c r="M167" s="305"/>
      <c r="N167" s="305"/>
    </row>
    <row r="168" spans="5:14" x14ac:dyDescent="0.25">
      <c r="E168" s="123"/>
      <c r="F168" s="85"/>
      <c r="G168" s="85"/>
      <c r="H168" s="85"/>
      <c r="I168" s="153"/>
      <c r="J168" s="76">
        <f>IF($E168&lt;&gt;"",VLOOKUP($E168,รายละเอียดการคิด!$B$6:$AW$105,28,0)*$H168,0)+IF($E168&lt;&gt;"",VLOOKUP($E168,รายละเอียดการคิด!$B$6:$AW$105,29,0)*$I168,0)</f>
        <v>0</v>
      </c>
      <c r="K168" s="76">
        <f>IF($E168&lt;&gt;"",VLOOKUP($E168,รายละเอียดการคิด!$B$6:$AW$105,37,0)*$H168,0)+IF($E168&lt;&gt;"",VLOOKUP($E168,รายละเอียดการคิด!$B$6:$AW$105,38,0)*$I168,0)</f>
        <v>0</v>
      </c>
      <c r="L168" s="305">
        <f>IF($E168&lt;&gt;"",VLOOKUP($E168,รายละเอียดการคิด!$B$6:$AW$105,46,0)*$H168,0)+IF($E168&lt;&gt;"",VLOOKUP($E168,รายละเอียดการคิด!$B$6:$AW$105,47,0)*$I168,0)</f>
        <v>0</v>
      </c>
      <c r="M168" s="305"/>
      <c r="N168" s="305"/>
    </row>
    <row r="169" spans="5:14" x14ac:dyDescent="0.25">
      <c r="E169" s="123"/>
      <c r="F169" s="85"/>
      <c r="G169" s="85"/>
      <c r="H169" s="85"/>
      <c r="I169" s="153"/>
      <c r="J169" s="76">
        <f>IF($E169&lt;&gt;"",VLOOKUP($E169,รายละเอียดการคิด!$B$6:$AW$105,28,0)*$H169,0)+IF($E169&lt;&gt;"",VLOOKUP($E169,รายละเอียดการคิด!$B$6:$AW$105,29,0)*$I169,0)</f>
        <v>0</v>
      </c>
      <c r="K169" s="76">
        <f>IF($E169&lt;&gt;"",VLOOKUP($E169,รายละเอียดการคิด!$B$6:$AW$105,37,0)*$H169,0)+IF($E169&lt;&gt;"",VLOOKUP($E169,รายละเอียดการคิด!$B$6:$AW$105,38,0)*$I169,0)</f>
        <v>0</v>
      </c>
      <c r="L169" s="305">
        <f>IF($E169&lt;&gt;"",VLOOKUP($E169,รายละเอียดการคิด!$B$6:$AW$105,46,0)*$H169,0)+IF($E169&lt;&gt;"",VLOOKUP($E169,รายละเอียดการคิด!$B$6:$AW$105,47,0)*$I169,0)</f>
        <v>0</v>
      </c>
      <c r="M169" s="305"/>
      <c r="N169" s="305"/>
    </row>
    <row r="170" spans="5:14" x14ac:dyDescent="0.25">
      <c r="E170" s="123"/>
      <c r="F170" s="85"/>
      <c r="G170" s="85"/>
      <c r="H170" s="85"/>
      <c r="I170" s="153"/>
      <c r="J170" s="76">
        <f>IF($E170&lt;&gt;"",VLOOKUP($E170,รายละเอียดการคิด!$B$6:$AW$105,28,0)*$H170,0)+IF($E170&lt;&gt;"",VLOOKUP($E170,รายละเอียดการคิด!$B$6:$AW$105,29,0)*$I170,0)</f>
        <v>0</v>
      </c>
      <c r="K170" s="76">
        <f>IF($E170&lt;&gt;"",VLOOKUP($E170,รายละเอียดการคิด!$B$6:$AW$105,37,0)*$H170,0)+IF($E170&lt;&gt;"",VLOOKUP($E170,รายละเอียดการคิด!$B$6:$AW$105,38,0)*$I170,0)</f>
        <v>0</v>
      </c>
      <c r="L170" s="305">
        <f>IF($E170&lt;&gt;"",VLOOKUP($E170,รายละเอียดการคิด!$B$6:$AW$105,46,0)*$H170,0)+IF($E170&lt;&gt;"",VLOOKUP($E170,รายละเอียดการคิด!$B$6:$AW$105,47,0)*$I170,0)</f>
        <v>0</v>
      </c>
      <c r="M170" s="305"/>
      <c r="N170" s="305"/>
    </row>
    <row r="171" spans="5:14" x14ac:dyDescent="0.25">
      <c r="E171" s="123"/>
      <c r="F171" s="85"/>
      <c r="G171" s="85"/>
      <c r="H171" s="85"/>
      <c r="I171" s="153"/>
      <c r="J171" s="76">
        <f>IF($E171&lt;&gt;"",VLOOKUP($E171,รายละเอียดการคิด!$B$6:$AW$105,28,0)*$H171,0)+IF($E171&lt;&gt;"",VLOOKUP($E171,รายละเอียดการคิด!$B$6:$AW$105,29,0)*$I171,0)</f>
        <v>0</v>
      </c>
      <c r="K171" s="76">
        <f>IF($E171&lt;&gt;"",VLOOKUP($E171,รายละเอียดการคิด!$B$6:$AW$105,37,0)*$H171,0)+IF($E171&lt;&gt;"",VLOOKUP($E171,รายละเอียดการคิด!$B$6:$AW$105,38,0)*$I171,0)</f>
        <v>0</v>
      </c>
      <c r="L171" s="305">
        <f>IF($E171&lt;&gt;"",VLOOKUP($E171,รายละเอียดการคิด!$B$6:$AW$105,46,0)*$H171,0)+IF($E171&lt;&gt;"",VLOOKUP($E171,รายละเอียดการคิด!$B$6:$AW$105,47,0)*$I171,0)</f>
        <v>0</v>
      </c>
      <c r="M171" s="305"/>
      <c r="N171" s="305"/>
    </row>
    <row r="172" spans="5:14" x14ac:dyDescent="0.25">
      <c r="E172" s="123"/>
      <c r="F172" s="85"/>
      <c r="G172" s="85"/>
      <c r="H172" s="85"/>
      <c r="I172" s="153"/>
      <c r="J172" s="76">
        <f>IF($E172&lt;&gt;"",VLOOKUP($E172,รายละเอียดการคิด!$B$6:$AW$105,28,0)*$H172,0)+IF($E172&lt;&gt;"",VLOOKUP($E172,รายละเอียดการคิด!$B$6:$AW$105,29,0)*$I172,0)</f>
        <v>0</v>
      </c>
      <c r="K172" s="76">
        <f>IF($E172&lt;&gt;"",VLOOKUP($E172,รายละเอียดการคิด!$B$6:$AW$105,37,0)*$H172,0)+IF($E172&lt;&gt;"",VLOOKUP($E172,รายละเอียดการคิด!$B$6:$AW$105,38,0)*$I172,0)</f>
        <v>0</v>
      </c>
      <c r="L172" s="305">
        <f>IF($E172&lt;&gt;"",VLOOKUP($E172,รายละเอียดการคิด!$B$6:$AW$105,46,0)*$H172,0)+IF($E172&lt;&gt;"",VLOOKUP($E172,รายละเอียดการคิด!$B$6:$AW$105,47,0)*$I172,0)</f>
        <v>0</v>
      </c>
      <c r="M172" s="305"/>
      <c r="N172" s="305"/>
    </row>
    <row r="173" spans="5:14" x14ac:dyDescent="0.25">
      <c r="E173" s="123"/>
      <c r="F173" s="85"/>
      <c r="G173" s="85"/>
      <c r="H173" s="85"/>
      <c r="I173" s="153"/>
      <c r="J173" s="76">
        <f>IF($E173&lt;&gt;"",VLOOKUP($E173,รายละเอียดการคิด!$B$6:$AW$105,28,0)*$H173,0)+IF($E173&lt;&gt;"",VLOOKUP($E173,รายละเอียดการคิด!$B$6:$AW$105,29,0)*$I173,0)</f>
        <v>0</v>
      </c>
      <c r="K173" s="76">
        <f>IF($E173&lt;&gt;"",VLOOKUP($E173,รายละเอียดการคิด!$B$6:$AW$105,37,0)*$H173,0)+IF($E173&lt;&gt;"",VLOOKUP($E173,รายละเอียดการคิด!$B$6:$AW$105,38,0)*$I173,0)</f>
        <v>0</v>
      </c>
      <c r="L173" s="305">
        <f>IF($E173&lt;&gt;"",VLOOKUP($E173,รายละเอียดการคิด!$B$6:$AW$105,46,0)*$H173,0)+IF($E173&lt;&gt;"",VLOOKUP($E173,รายละเอียดการคิด!$B$6:$AW$105,47,0)*$I173,0)</f>
        <v>0</v>
      </c>
      <c r="M173" s="305"/>
      <c r="N173" s="305"/>
    </row>
    <row r="174" spans="5:14" x14ac:dyDescent="0.25">
      <c r="E174" s="123"/>
      <c r="F174" s="85"/>
      <c r="G174" s="85"/>
      <c r="H174" s="85"/>
      <c r="I174" s="153"/>
      <c r="J174" s="76">
        <f>IF($E174&lt;&gt;"",VLOOKUP($E174,รายละเอียดการคิด!$B$6:$AW$105,28,0)*$H174,0)+IF($E174&lt;&gt;"",VLOOKUP($E174,รายละเอียดการคิด!$B$6:$AW$105,29,0)*$I174,0)</f>
        <v>0</v>
      </c>
      <c r="K174" s="76">
        <f>IF($E174&lt;&gt;"",VLOOKUP($E174,รายละเอียดการคิด!$B$6:$AW$105,37,0)*$H174,0)+IF($E174&lt;&gt;"",VLOOKUP($E174,รายละเอียดการคิด!$B$6:$AW$105,38,0)*$I174,0)</f>
        <v>0</v>
      </c>
      <c r="L174" s="305">
        <f>IF($E174&lt;&gt;"",VLOOKUP($E174,รายละเอียดการคิด!$B$6:$AW$105,46,0)*$H174,0)+IF($E174&lt;&gt;"",VLOOKUP($E174,รายละเอียดการคิด!$B$6:$AW$105,47,0)*$I174,0)</f>
        <v>0</v>
      </c>
      <c r="M174" s="305"/>
      <c r="N174" s="305"/>
    </row>
    <row r="175" spans="5:14" x14ac:dyDescent="0.25">
      <c r="E175" s="123"/>
      <c r="F175" s="85"/>
      <c r="G175" s="85"/>
      <c r="H175" s="85"/>
      <c r="I175" s="153"/>
      <c r="J175" s="76">
        <f>IF($E175&lt;&gt;"",VLOOKUP($E175,รายละเอียดการคิด!$B$6:$AW$105,28,0)*$H175,0)+IF($E175&lt;&gt;"",VLOOKUP($E175,รายละเอียดการคิด!$B$6:$AW$105,29,0)*$I175,0)</f>
        <v>0</v>
      </c>
      <c r="K175" s="76">
        <f>IF($E175&lt;&gt;"",VLOOKUP($E175,รายละเอียดการคิด!$B$6:$AW$105,37,0)*$H175,0)+IF($E175&lt;&gt;"",VLOOKUP($E175,รายละเอียดการคิด!$B$6:$AW$105,38,0)*$I175,0)</f>
        <v>0</v>
      </c>
      <c r="L175" s="305">
        <f>IF($E175&lt;&gt;"",VLOOKUP($E175,รายละเอียดการคิด!$B$6:$AW$105,46,0)*$H175,0)+IF($E175&lt;&gt;"",VLOOKUP($E175,รายละเอียดการคิด!$B$6:$AW$105,47,0)*$I175,0)</f>
        <v>0</v>
      </c>
      <c r="M175" s="305"/>
      <c r="N175" s="305"/>
    </row>
    <row r="176" spans="5:14" x14ac:dyDescent="0.25">
      <c r="E176" s="123"/>
      <c r="F176" s="85"/>
      <c r="G176" s="85"/>
      <c r="H176" s="85"/>
      <c r="I176" s="153"/>
      <c r="J176" s="76">
        <f>IF($E176&lt;&gt;"",VLOOKUP($E176,รายละเอียดการคิด!$B$6:$AW$105,28,0)*$H176,0)+IF($E176&lt;&gt;"",VLOOKUP($E176,รายละเอียดการคิด!$B$6:$AW$105,29,0)*$I176,0)</f>
        <v>0</v>
      </c>
      <c r="K176" s="76">
        <f>IF($E176&lt;&gt;"",VLOOKUP($E176,รายละเอียดการคิด!$B$6:$AW$105,37,0)*$H176,0)+IF($E176&lt;&gt;"",VLOOKUP($E176,รายละเอียดการคิด!$B$6:$AW$105,38,0)*$I176,0)</f>
        <v>0</v>
      </c>
      <c r="L176" s="305">
        <f>IF($E176&lt;&gt;"",VLOOKUP($E176,รายละเอียดการคิด!$B$6:$AW$105,46,0)*$H176,0)+IF($E176&lt;&gt;"",VLOOKUP($E176,รายละเอียดการคิด!$B$6:$AW$105,47,0)*$I176,0)</f>
        <v>0</v>
      </c>
      <c r="M176" s="305"/>
      <c r="N176" s="305"/>
    </row>
    <row r="177" spans="5:14" x14ac:dyDescent="0.25">
      <c r="E177" s="123"/>
      <c r="F177" s="85"/>
      <c r="G177" s="85"/>
      <c r="H177" s="85"/>
      <c r="I177" s="153"/>
      <c r="J177" s="76">
        <f>IF($E177&lt;&gt;"",VLOOKUP($E177,รายละเอียดการคิด!$B$6:$AW$105,28,0)*$H177,0)+IF($E177&lt;&gt;"",VLOOKUP($E177,รายละเอียดการคิด!$B$6:$AW$105,29,0)*$I177,0)</f>
        <v>0</v>
      </c>
      <c r="K177" s="76">
        <f>IF($E177&lt;&gt;"",VLOOKUP($E177,รายละเอียดการคิด!$B$6:$AW$105,37,0)*$H177,0)+IF($E177&lt;&gt;"",VLOOKUP($E177,รายละเอียดการคิด!$B$6:$AW$105,38,0)*$I177,0)</f>
        <v>0</v>
      </c>
      <c r="L177" s="305">
        <f>IF($E177&lt;&gt;"",VLOOKUP($E177,รายละเอียดการคิด!$B$6:$AW$105,46,0)*$H177,0)+IF($E177&lt;&gt;"",VLOOKUP($E177,รายละเอียดการคิด!$B$6:$AW$105,47,0)*$I177,0)</f>
        <v>0</v>
      </c>
      <c r="M177" s="305"/>
      <c r="N177" s="305"/>
    </row>
    <row r="178" spans="5:14" x14ac:dyDescent="0.25">
      <c r="E178" s="123"/>
      <c r="F178" s="85"/>
      <c r="G178" s="85"/>
      <c r="H178" s="85"/>
      <c r="I178" s="153"/>
      <c r="J178" s="76">
        <f>IF($E178&lt;&gt;"",VLOOKUP($E178,รายละเอียดการคิด!$B$6:$AW$105,28,0)*$H178,0)+IF($E178&lt;&gt;"",VLOOKUP($E178,รายละเอียดการคิด!$B$6:$AW$105,29,0)*$I178,0)</f>
        <v>0</v>
      </c>
      <c r="K178" s="76">
        <f>IF($E178&lt;&gt;"",VLOOKUP($E178,รายละเอียดการคิด!$B$6:$AW$105,37,0)*$H178,0)+IF($E178&lt;&gt;"",VLOOKUP($E178,รายละเอียดการคิด!$B$6:$AW$105,38,0)*$I178,0)</f>
        <v>0</v>
      </c>
      <c r="L178" s="305">
        <f>IF($E178&lt;&gt;"",VLOOKUP($E178,รายละเอียดการคิด!$B$6:$AW$105,46,0)*$H178,0)+IF($E178&lt;&gt;"",VLOOKUP($E178,รายละเอียดการคิด!$B$6:$AW$105,47,0)*$I178,0)</f>
        <v>0</v>
      </c>
      <c r="M178" s="305"/>
      <c r="N178" s="305"/>
    </row>
    <row r="179" spans="5:14" x14ac:dyDescent="0.25">
      <c r="E179" s="123"/>
      <c r="F179" s="85"/>
      <c r="G179" s="85"/>
      <c r="H179" s="85"/>
      <c r="I179" s="153"/>
      <c r="J179" s="76">
        <f>IF($E179&lt;&gt;"",VLOOKUP($E179,รายละเอียดการคิด!$B$6:$AW$105,28,0)*$H179,0)+IF($E179&lt;&gt;"",VLOOKUP($E179,รายละเอียดการคิด!$B$6:$AW$105,29,0)*$I179,0)</f>
        <v>0</v>
      </c>
      <c r="K179" s="76">
        <f>IF($E179&lt;&gt;"",VLOOKUP($E179,รายละเอียดการคิด!$B$6:$AW$105,37,0)*$H179,0)+IF($E179&lt;&gt;"",VLOOKUP($E179,รายละเอียดการคิด!$B$6:$AW$105,38,0)*$I179,0)</f>
        <v>0</v>
      </c>
      <c r="L179" s="305">
        <f>IF($E179&lt;&gt;"",VLOOKUP($E179,รายละเอียดการคิด!$B$6:$AW$105,46,0)*$H179,0)+IF($E179&lt;&gt;"",VLOOKUP($E179,รายละเอียดการคิด!$B$6:$AW$105,47,0)*$I179,0)</f>
        <v>0</v>
      </c>
      <c r="M179" s="305"/>
      <c r="N179" s="305"/>
    </row>
    <row r="180" spans="5:14" x14ac:dyDescent="0.25">
      <c r="E180" s="123"/>
      <c r="F180" s="85"/>
      <c r="G180" s="85"/>
      <c r="H180" s="85"/>
      <c r="I180" s="153"/>
      <c r="J180" s="76">
        <f>IF($E180&lt;&gt;"",VLOOKUP($E180,รายละเอียดการคิด!$B$6:$AW$105,28,0)*$H180,0)+IF($E180&lt;&gt;"",VLOOKUP($E180,รายละเอียดการคิด!$B$6:$AW$105,29,0)*$I180,0)</f>
        <v>0</v>
      </c>
      <c r="K180" s="76">
        <f>IF($E180&lt;&gt;"",VLOOKUP($E180,รายละเอียดการคิด!$B$6:$AW$105,37,0)*$H180,0)+IF($E180&lt;&gt;"",VLOOKUP($E180,รายละเอียดการคิด!$B$6:$AW$105,38,0)*$I180,0)</f>
        <v>0</v>
      </c>
      <c r="L180" s="305">
        <f>IF($E180&lt;&gt;"",VLOOKUP($E180,รายละเอียดการคิด!$B$6:$AW$105,46,0)*$H180,0)+IF($E180&lt;&gt;"",VLOOKUP($E180,รายละเอียดการคิด!$B$6:$AW$105,47,0)*$I180,0)</f>
        <v>0</v>
      </c>
      <c r="M180" s="305"/>
      <c r="N180" s="305"/>
    </row>
    <row r="181" spans="5:14" x14ac:dyDescent="0.25">
      <c r="E181" s="123"/>
      <c r="F181" s="85"/>
      <c r="G181" s="85"/>
      <c r="H181" s="85"/>
      <c r="I181" s="153"/>
      <c r="J181" s="76">
        <f>IF($E181&lt;&gt;"",VLOOKUP($E181,รายละเอียดการคิด!$B$6:$AW$105,28,0)*$H181,0)+IF($E181&lt;&gt;"",VLOOKUP($E181,รายละเอียดการคิด!$B$6:$AW$105,29,0)*$I181,0)</f>
        <v>0</v>
      </c>
      <c r="K181" s="76">
        <f>IF($E181&lt;&gt;"",VLOOKUP($E181,รายละเอียดการคิด!$B$6:$AW$105,37,0)*$H181,0)+IF($E181&lt;&gt;"",VLOOKUP($E181,รายละเอียดการคิด!$B$6:$AW$105,38,0)*$I181,0)</f>
        <v>0</v>
      </c>
      <c r="L181" s="305">
        <f>IF($E181&lt;&gt;"",VLOOKUP($E181,รายละเอียดการคิด!$B$6:$AW$105,46,0)*$H181,0)+IF($E181&lt;&gt;"",VLOOKUP($E181,รายละเอียดการคิด!$B$6:$AW$105,47,0)*$I181,0)</f>
        <v>0</v>
      </c>
      <c r="M181" s="305"/>
      <c r="N181" s="305"/>
    </row>
    <row r="182" spans="5:14" x14ac:dyDescent="0.25">
      <c r="E182" s="123"/>
      <c r="F182" s="85"/>
      <c r="G182" s="85"/>
      <c r="H182" s="85"/>
      <c r="I182" s="153"/>
      <c r="J182" s="76">
        <f>IF($E182&lt;&gt;"",VLOOKUP($E182,รายละเอียดการคิด!$B$6:$AW$105,28,0)*$H182,0)+IF($E182&lt;&gt;"",VLOOKUP($E182,รายละเอียดการคิด!$B$6:$AW$105,29,0)*$I182,0)</f>
        <v>0</v>
      </c>
      <c r="K182" s="76">
        <f>IF($E182&lt;&gt;"",VLOOKUP($E182,รายละเอียดการคิด!$B$6:$AW$105,37,0)*$H182,0)+IF($E182&lt;&gt;"",VLOOKUP($E182,รายละเอียดการคิด!$B$6:$AW$105,38,0)*$I182,0)</f>
        <v>0</v>
      </c>
      <c r="L182" s="305">
        <f>IF($E182&lt;&gt;"",VLOOKUP($E182,รายละเอียดการคิด!$B$6:$AW$105,46,0)*$H182,0)+IF($E182&lt;&gt;"",VLOOKUP($E182,รายละเอียดการคิด!$B$6:$AW$105,47,0)*$I182,0)</f>
        <v>0</v>
      </c>
      <c r="M182" s="305"/>
      <c r="N182" s="305"/>
    </row>
    <row r="183" spans="5:14" x14ac:dyDescent="0.25">
      <c r="E183" s="123"/>
      <c r="F183" s="85"/>
      <c r="G183" s="85"/>
      <c r="H183" s="85"/>
      <c r="I183" s="153"/>
      <c r="J183" s="76">
        <f>IF($E183&lt;&gt;"",VLOOKUP($E183,รายละเอียดการคิด!$B$6:$AW$105,28,0)*$H183,0)+IF($E183&lt;&gt;"",VLOOKUP($E183,รายละเอียดการคิด!$B$6:$AW$105,29,0)*$I183,0)</f>
        <v>0</v>
      </c>
      <c r="K183" s="76">
        <f>IF($E183&lt;&gt;"",VLOOKUP($E183,รายละเอียดการคิด!$B$6:$AW$105,37,0)*$H183,0)+IF($E183&lt;&gt;"",VLOOKUP($E183,รายละเอียดการคิด!$B$6:$AW$105,38,0)*$I183,0)</f>
        <v>0</v>
      </c>
      <c r="L183" s="305">
        <f>IF($E183&lt;&gt;"",VLOOKUP($E183,รายละเอียดการคิด!$B$6:$AW$105,46,0)*$H183,0)+IF($E183&lt;&gt;"",VLOOKUP($E183,รายละเอียดการคิด!$B$6:$AW$105,47,0)*$I183,0)</f>
        <v>0</v>
      </c>
      <c r="M183" s="305"/>
      <c r="N183" s="305"/>
    </row>
    <row r="184" spans="5:14" x14ac:dyDescent="0.25">
      <c r="E184" s="123"/>
      <c r="F184" s="85"/>
      <c r="G184" s="85"/>
      <c r="H184" s="85"/>
      <c r="I184" s="153"/>
      <c r="J184" s="76">
        <f>IF($E184&lt;&gt;"",VLOOKUP($E184,รายละเอียดการคิด!$B$6:$AW$105,28,0)*$H184,0)+IF($E184&lt;&gt;"",VLOOKUP($E184,รายละเอียดการคิด!$B$6:$AW$105,29,0)*$I184,0)</f>
        <v>0</v>
      </c>
      <c r="K184" s="76">
        <f>IF($E184&lt;&gt;"",VLOOKUP($E184,รายละเอียดการคิด!$B$6:$AW$105,37,0)*$H184,0)+IF($E184&lt;&gt;"",VLOOKUP($E184,รายละเอียดการคิด!$B$6:$AW$105,38,0)*$I184,0)</f>
        <v>0</v>
      </c>
      <c r="L184" s="305">
        <f>IF($E184&lt;&gt;"",VLOOKUP($E184,รายละเอียดการคิด!$B$6:$AW$105,46,0)*$H184,0)+IF($E184&lt;&gt;"",VLOOKUP($E184,รายละเอียดการคิด!$B$6:$AW$105,47,0)*$I184,0)</f>
        <v>0</v>
      </c>
      <c r="M184" s="305"/>
      <c r="N184" s="305"/>
    </row>
    <row r="185" spans="5:14" x14ac:dyDescent="0.25">
      <c r="E185" s="123"/>
      <c r="F185" s="85"/>
      <c r="G185" s="85"/>
      <c r="H185" s="85"/>
      <c r="I185" s="153"/>
      <c r="J185" s="76">
        <f>IF($E185&lt;&gt;"",VLOOKUP($E185,รายละเอียดการคิด!$B$6:$AW$105,28,0)*$H185,0)+IF($E185&lt;&gt;"",VLOOKUP($E185,รายละเอียดการคิด!$B$6:$AW$105,29,0)*$I185,0)</f>
        <v>0</v>
      </c>
      <c r="K185" s="76">
        <f>IF($E185&lt;&gt;"",VLOOKUP($E185,รายละเอียดการคิด!$B$6:$AW$105,37,0)*$H185,0)+IF($E185&lt;&gt;"",VLOOKUP($E185,รายละเอียดการคิด!$B$6:$AW$105,38,0)*$I185,0)</f>
        <v>0</v>
      </c>
      <c r="L185" s="305">
        <f>IF($E185&lt;&gt;"",VLOOKUP($E185,รายละเอียดการคิด!$B$6:$AW$105,46,0)*$H185,0)+IF($E185&lt;&gt;"",VLOOKUP($E185,รายละเอียดการคิด!$B$6:$AW$105,47,0)*$I185,0)</f>
        <v>0</v>
      </c>
      <c r="M185" s="305"/>
      <c r="N185" s="305"/>
    </row>
    <row r="186" spans="5:14" x14ac:dyDescent="0.25">
      <c r="E186" s="123"/>
      <c r="F186" s="85"/>
      <c r="G186" s="85"/>
      <c r="H186" s="85"/>
      <c r="I186" s="153"/>
      <c r="J186" s="76">
        <f>IF($E186&lt;&gt;"",VLOOKUP($E186,รายละเอียดการคิด!$B$6:$AW$105,28,0)*$H186,0)+IF($E186&lt;&gt;"",VLOOKUP($E186,รายละเอียดการคิด!$B$6:$AW$105,29,0)*$I186,0)</f>
        <v>0</v>
      </c>
      <c r="K186" s="76">
        <f>IF($E186&lt;&gt;"",VLOOKUP($E186,รายละเอียดการคิด!$B$6:$AW$105,37,0)*$H186,0)+IF($E186&lt;&gt;"",VLOOKUP($E186,รายละเอียดการคิด!$B$6:$AW$105,38,0)*$I186,0)</f>
        <v>0</v>
      </c>
      <c r="L186" s="305">
        <f>IF($E186&lt;&gt;"",VLOOKUP($E186,รายละเอียดการคิด!$B$6:$AW$105,46,0)*$H186,0)+IF($E186&lt;&gt;"",VLOOKUP($E186,รายละเอียดการคิด!$B$6:$AW$105,47,0)*$I186,0)</f>
        <v>0</v>
      </c>
      <c r="M186" s="305"/>
      <c r="N186" s="305"/>
    </row>
    <row r="187" spans="5:14" x14ac:dyDescent="0.25">
      <c r="E187" s="123"/>
      <c r="F187" s="85"/>
      <c r="G187" s="85"/>
      <c r="H187" s="85"/>
      <c r="I187" s="153"/>
      <c r="J187" s="76">
        <f>IF($E187&lt;&gt;"",VLOOKUP($E187,รายละเอียดการคิด!$B$6:$AW$105,28,0)*$H187,0)+IF($E187&lt;&gt;"",VLOOKUP($E187,รายละเอียดการคิด!$B$6:$AW$105,29,0)*$I187,0)</f>
        <v>0</v>
      </c>
      <c r="K187" s="76">
        <f>IF($E187&lt;&gt;"",VLOOKUP($E187,รายละเอียดการคิด!$B$6:$AW$105,37,0)*$H187,0)+IF($E187&lt;&gt;"",VLOOKUP($E187,รายละเอียดการคิด!$B$6:$AW$105,38,0)*$I187,0)</f>
        <v>0</v>
      </c>
      <c r="L187" s="305">
        <f>IF($E187&lt;&gt;"",VLOOKUP($E187,รายละเอียดการคิด!$B$6:$AW$105,46,0)*$H187,0)+IF($E187&lt;&gt;"",VLOOKUP($E187,รายละเอียดการคิด!$B$6:$AW$105,47,0)*$I187,0)</f>
        <v>0</v>
      </c>
      <c r="M187" s="305"/>
      <c r="N187" s="305"/>
    </row>
    <row r="188" spans="5:14" x14ac:dyDescent="0.25">
      <c r="E188" s="123"/>
      <c r="F188" s="85"/>
      <c r="G188" s="85"/>
      <c r="H188" s="85"/>
      <c r="I188" s="153"/>
      <c r="J188" s="76">
        <f>IF($E188&lt;&gt;"",VLOOKUP($E188,รายละเอียดการคิด!$B$6:$AW$105,28,0)*$H188,0)+IF($E188&lt;&gt;"",VLOOKUP($E188,รายละเอียดการคิด!$B$6:$AW$105,29,0)*$I188,0)</f>
        <v>0</v>
      </c>
      <c r="K188" s="76">
        <f>IF($E188&lt;&gt;"",VLOOKUP($E188,รายละเอียดการคิด!$B$6:$AW$105,37,0)*$H188,0)+IF($E188&lt;&gt;"",VLOOKUP($E188,รายละเอียดการคิด!$B$6:$AW$105,38,0)*$I188,0)</f>
        <v>0</v>
      </c>
      <c r="L188" s="305">
        <f>IF($E188&lt;&gt;"",VLOOKUP($E188,รายละเอียดการคิด!$B$6:$AW$105,46,0)*$H188,0)+IF($E188&lt;&gt;"",VLOOKUP($E188,รายละเอียดการคิด!$B$6:$AW$105,47,0)*$I188,0)</f>
        <v>0</v>
      </c>
      <c r="M188" s="305"/>
      <c r="N188" s="305"/>
    </row>
    <row r="189" spans="5:14" x14ac:dyDescent="0.25">
      <c r="E189" s="123"/>
      <c r="F189" s="85"/>
      <c r="G189" s="85"/>
      <c r="H189" s="85"/>
      <c r="I189" s="153"/>
      <c r="J189" s="76">
        <f>IF($E189&lt;&gt;"",VLOOKUP($E189,รายละเอียดการคิด!$B$6:$AW$105,28,0)*$H189,0)+IF($E189&lt;&gt;"",VLOOKUP($E189,รายละเอียดการคิด!$B$6:$AW$105,29,0)*$I189,0)</f>
        <v>0</v>
      </c>
      <c r="K189" s="76">
        <f>IF($E189&lt;&gt;"",VLOOKUP($E189,รายละเอียดการคิด!$B$6:$AW$105,37,0)*$H189,0)+IF($E189&lt;&gt;"",VLOOKUP($E189,รายละเอียดการคิด!$B$6:$AW$105,38,0)*$I189,0)</f>
        <v>0</v>
      </c>
      <c r="L189" s="305">
        <f>IF($E189&lt;&gt;"",VLOOKUP($E189,รายละเอียดการคิด!$B$6:$AW$105,46,0)*$H189,0)+IF($E189&lt;&gt;"",VLOOKUP($E189,รายละเอียดการคิด!$B$6:$AW$105,47,0)*$I189,0)</f>
        <v>0</v>
      </c>
      <c r="M189" s="305"/>
      <c r="N189" s="305"/>
    </row>
    <row r="190" spans="5:14" x14ac:dyDescent="0.25">
      <c r="E190" s="123"/>
      <c r="F190" s="85"/>
      <c r="G190" s="85"/>
      <c r="H190" s="85"/>
      <c r="I190" s="153"/>
      <c r="J190" s="76">
        <f>IF($E190&lt;&gt;"",VLOOKUP($E190,รายละเอียดการคิด!$B$6:$AW$105,28,0)*$H190,0)+IF($E190&lt;&gt;"",VLOOKUP($E190,รายละเอียดการคิด!$B$6:$AW$105,29,0)*$I190,0)</f>
        <v>0</v>
      </c>
      <c r="K190" s="76">
        <f>IF($E190&lt;&gt;"",VLOOKUP($E190,รายละเอียดการคิด!$B$6:$AW$105,37,0)*$H190,0)+IF($E190&lt;&gt;"",VLOOKUP($E190,รายละเอียดการคิด!$B$6:$AW$105,38,0)*$I190,0)</f>
        <v>0</v>
      </c>
      <c r="L190" s="305">
        <f>IF($E190&lt;&gt;"",VLOOKUP($E190,รายละเอียดการคิด!$B$6:$AW$105,46,0)*$H190,0)+IF($E190&lt;&gt;"",VLOOKUP($E190,รายละเอียดการคิด!$B$6:$AW$105,47,0)*$I190,0)</f>
        <v>0</v>
      </c>
      <c r="M190" s="305"/>
      <c r="N190" s="305"/>
    </row>
    <row r="191" spans="5:14" x14ac:dyDescent="0.25">
      <c r="E191" s="123"/>
      <c r="F191" s="85"/>
      <c r="G191" s="85"/>
      <c r="H191" s="85"/>
      <c r="I191" s="153"/>
      <c r="J191" s="76">
        <f>IF($E191&lt;&gt;"",VLOOKUP($E191,รายละเอียดการคิด!$B$6:$AW$105,28,0)*$H191,0)+IF($E191&lt;&gt;"",VLOOKUP($E191,รายละเอียดการคิด!$B$6:$AW$105,29,0)*$I191,0)</f>
        <v>0</v>
      </c>
      <c r="K191" s="76">
        <f>IF($E191&lt;&gt;"",VLOOKUP($E191,รายละเอียดการคิด!$B$6:$AW$105,37,0)*$H191,0)+IF($E191&lt;&gt;"",VLOOKUP($E191,รายละเอียดการคิด!$B$6:$AW$105,38,0)*$I191,0)</f>
        <v>0</v>
      </c>
      <c r="L191" s="305">
        <f>IF($E191&lt;&gt;"",VLOOKUP($E191,รายละเอียดการคิด!$B$6:$AW$105,46,0)*$H191,0)+IF($E191&lt;&gt;"",VLOOKUP($E191,รายละเอียดการคิด!$B$6:$AW$105,47,0)*$I191,0)</f>
        <v>0</v>
      </c>
      <c r="M191" s="305"/>
      <c r="N191" s="305"/>
    </row>
    <row r="192" spans="5:14" x14ac:dyDescent="0.25">
      <c r="E192" s="123"/>
      <c r="F192" s="85"/>
      <c r="G192" s="85"/>
      <c r="H192" s="85"/>
      <c r="I192" s="153"/>
      <c r="J192" s="76">
        <f>IF($E192&lt;&gt;"",VLOOKUP($E192,รายละเอียดการคิด!$B$6:$AW$105,28,0)*$H192,0)+IF($E192&lt;&gt;"",VLOOKUP($E192,รายละเอียดการคิด!$B$6:$AW$105,29,0)*$I192,0)</f>
        <v>0</v>
      </c>
      <c r="K192" s="76">
        <f>IF($E192&lt;&gt;"",VLOOKUP($E192,รายละเอียดการคิด!$B$6:$AW$105,37,0)*$H192,0)+IF($E192&lt;&gt;"",VLOOKUP($E192,รายละเอียดการคิด!$B$6:$AW$105,38,0)*$I192,0)</f>
        <v>0</v>
      </c>
      <c r="L192" s="305">
        <f>IF($E192&lt;&gt;"",VLOOKUP($E192,รายละเอียดการคิด!$B$6:$AW$105,46,0)*$H192,0)+IF($E192&lt;&gt;"",VLOOKUP($E192,รายละเอียดการคิด!$B$6:$AW$105,47,0)*$I192,0)</f>
        <v>0</v>
      </c>
      <c r="M192" s="305"/>
      <c r="N192" s="305"/>
    </row>
    <row r="193" spans="5:14" x14ac:dyDescent="0.25">
      <c r="E193" s="123"/>
      <c r="F193" s="85"/>
      <c r="G193" s="85"/>
      <c r="H193" s="85"/>
      <c r="I193" s="153"/>
      <c r="J193" s="76">
        <f>IF($E193&lt;&gt;"",VLOOKUP($E193,รายละเอียดการคิด!$B$6:$AW$105,28,0)*$H193,0)+IF($E193&lt;&gt;"",VLOOKUP($E193,รายละเอียดการคิด!$B$6:$AW$105,29,0)*$I193,0)</f>
        <v>0</v>
      </c>
      <c r="K193" s="76">
        <f>IF($E193&lt;&gt;"",VLOOKUP($E193,รายละเอียดการคิด!$B$6:$AW$105,37,0)*$H193,0)+IF($E193&lt;&gt;"",VLOOKUP($E193,รายละเอียดการคิด!$B$6:$AW$105,38,0)*$I193,0)</f>
        <v>0</v>
      </c>
      <c r="L193" s="305">
        <f>IF($E193&lt;&gt;"",VLOOKUP($E193,รายละเอียดการคิด!$B$6:$AW$105,46,0)*$H193,0)+IF($E193&lt;&gt;"",VLOOKUP($E193,รายละเอียดการคิด!$B$6:$AW$105,47,0)*$I193,0)</f>
        <v>0</v>
      </c>
      <c r="M193" s="305"/>
      <c r="N193" s="305"/>
    </row>
    <row r="194" spans="5:14" x14ac:dyDescent="0.25">
      <c r="E194" s="123"/>
      <c r="F194" s="85"/>
      <c r="G194" s="85"/>
      <c r="H194" s="85"/>
      <c r="I194" s="153"/>
      <c r="J194" s="76">
        <f>IF($E194&lt;&gt;"",VLOOKUP($E194,รายละเอียดการคิด!$B$6:$AW$105,28,0)*$H194,0)+IF($E194&lt;&gt;"",VLOOKUP($E194,รายละเอียดการคิด!$B$6:$AW$105,29,0)*$I194,0)</f>
        <v>0</v>
      </c>
      <c r="K194" s="76">
        <f>IF($E194&lt;&gt;"",VLOOKUP($E194,รายละเอียดการคิด!$B$6:$AW$105,37,0)*$H194,0)+IF($E194&lt;&gt;"",VLOOKUP($E194,รายละเอียดการคิด!$B$6:$AW$105,38,0)*$I194,0)</f>
        <v>0</v>
      </c>
      <c r="L194" s="305">
        <f>IF($E194&lt;&gt;"",VLOOKUP($E194,รายละเอียดการคิด!$B$6:$AW$105,46,0)*$H194,0)+IF($E194&lt;&gt;"",VLOOKUP($E194,รายละเอียดการคิด!$B$6:$AW$105,47,0)*$I194,0)</f>
        <v>0</v>
      </c>
      <c r="M194" s="305"/>
      <c r="N194" s="305"/>
    </row>
    <row r="195" spans="5:14" x14ac:dyDescent="0.25">
      <c r="E195" s="123"/>
      <c r="F195" s="85"/>
      <c r="G195" s="85"/>
      <c r="H195" s="85"/>
      <c r="I195" s="153"/>
      <c r="J195" s="76">
        <f>IF($E195&lt;&gt;"",VLOOKUP($E195,รายละเอียดการคิด!$B$6:$AW$105,28,0)*$H195,0)+IF($E195&lt;&gt;"",VLOOKUP($E195,รายละเอียดการคิด!$B$6:$AW$105,29,0)*$I195,0)</f>
        <v>0</v>
      </c>
      <c r="K195" s="76">
        <f>IF($E195&lt;&gt;"",VLOOKUP($E195,รายละเอียดการคิด!$B$6:$AW$105,37,0)*$H195,0)+IF($E195&lt;&gt;"",VLOOKUP($E195,รายละเอียดการคิด!$B$6:$AW$105,38,0)*$I195,0)</f>
        <v>0</v>
      </c>
      <c r="L195" s="305">
        <f>IF($E195&lt;&gt;"",VLOOKUP($E195,รายละเอียดการคิด!$B$6:$AW$105,46,0)*$H195,0)+IF($E195&lt;&gt;"",VLOOKUP($E195,รายละเอียดการคิด!$B$6:$AW$105,47,0)*$I195,0)</f>
        <v>0</v>
      </c>
      <c r="M195" s="305"/>
      <c r="N195" s="305"/>
    </row>
    <row r="196" spans="5:14" x14ac:dyDescent="0.25">
      <c r="E196" s="123"/>
      <c r="F196" s="85"/>
      <c r="G196" s="85"/>
      <c r="H196" s="85"/>
      <c r="I196" s="153"/>
      <c r="J196" s="76">
        <f>IF($E196&lt;&gt;"",VLOOKUP($E196,รายละเอียดการคิด!$B$6:$AW$105,28,0)*$H196,0)+IF($E196&lt;&gt;"",VLOOKUP($E196,รายละเอียดการคิด!$B$6:$AW$105,29,0)*$I196,0)</f>
        <v>0</v>
      </c>
      <c r="K196" s="76">
        <f>IF($E196&lt;&gt;"",VLOOKUP($E196,รายละเอียดการคิด!$B$6:$AW$105,37,0)*$H196,0)+IF($E196&lt;&gt;"",VLOOKUP($E196,รายละเอียดการคิด!$B$6:$AW$105,38,0)*$I196,0)</f>
        <v>0</v>
      </c>
      <c r="L196" s="305">
        <f>IF($E196&lt;&gt;"",VLOOKUP($E196,รายละเอียดการคิด!$B$6:$AW$105,46,0)*$H196,0)+IF($E196&lt;&gt;"",VLOOKUP($E196,รายละเอียดการคิด!$B$6:$AW$105,47,0)*$I196,0)</f>
        <v>0</v>
      </c>
      <c r="M196" s="305"/>
      <c r="N196" s="305"/>
    </row>
    <row r="197" spans="5:14" x14ac:dyDescent="0.25">
      <c r="E197" s="123"/>
      <c r="F197" s="85"/>
      <c r="G197" s="85"/>
      <c r="H197" s="85"/>
      <c r="I197" s="153"/>
      <c r="J197" s="76">
        <f>IF($E197&lt;&gt;"",VLOOKUP($E197,รายละเอียดการคิด!$B$6:$AW$105,28,0)*$H197,0)+IF($E197&lt;&gt;"",VLOOKUP($E197,รายละเอียดการคิด!$B$6:$AW$105,29,0)*$I197,0)</f>
        <v>0</v>
      </c>
      <c r="K197" s="76">
        <f>IF($E197&lt;&gt;"",VLOOKUP($E197,รายละเอียดการคิด!$B$6:$AW$105,37,0)*$H197,0)+IF($E197&lt;&gt;"",VLOOKUP($E197,รายละเอียดการคิด!$B$6:$AW$105,38,0)*$I197,0)</f>
        <v>0</v>
      </c>
      <c r="L197" s="305">
        <f>IF($E197&lt;&gt;"",VLOOKUP($E197,รายละเอียดการคิด!$B$6:$AW$105,46,0)*$H197,0)+IF($E197&lt;&gt;"",VLOOKUP($E197,รายละเอียดการคิด!$B$6:$AW$105,47,0)*$I197,0)</f>
        <v>0</v>
      </c>
      <c r="M197" s="305"/>
      <c r="N197" s="305"/>
    </row>
    <row r="198" spans="5:14" x14ac:dyDescent="0.25">
      <c r="E198" s="123"/>
      <c r="F198" s="85"/>
      <c r="G198" s="85"/>
      <c r="H198" s="85"/>
      <c r="I198" s="153"/>
      <c r="J198" s="76">
        <f>IF($E198&lt;&gt;"",VLOOKUP($E198,รายละเอียดการคิด!$B$6:$AW$105,28,0)*$H198,0)+IF($E198&lt;&gt;"",VLOOKUP($E198,รายละเอียดการคิด!$B$6:$AW$105,29,0)*$I198,0)</f>
        <v>0</v>
      </c>
      <c r="K198" s="76">
        <f>IF($E198&lt;&gt;"",VLOOKUP($E198,รายละเอียดการคิด!$B$6:$AW$105,37,0)*$H198,0)+IF($E198&lt;&gt;"",VLOOKUP($E198,รายละเอียดการคิด!$B$6:$AW$105,38,0)*$I198,0)</f>
        <v>0</v>
      </c>
      <c r="L198" s="305">
        <f>IF($E198&lt;&gt;"",VLOOKUP($E198,รายละเอียดการคิด!$B$6:$AW$105,46,0)*$H198,0)+IF($E198&lt;&gt;"",VLOOKUP($E198,รายละเอียดการคิด!$B$6:$AW$105,47,0)*$I198,0)</f>
        <v>0</v>
      </c>
      <c r="M198" s="305"/>
      <c r="N198" s="305"/>
    </row>
    <row r="199" spans="5:14" x14ac:dyDescent="0.25">
      <c r="E199" s="123"/>
      <c r="F199" s="85"/>
      <c r="G199" s="85"/>
      <c r="H199" s="85"/>
      <c r="I199" s="153"/>
      <c r="J199" s="76">
        <f>IF($E199&lt;&gt;"",VLOOKUP($E199,รายละเอียดการคิด!$B$6:$AW$105,28,0)*$H199,0)+IF($E199&lt;&gt;"",VLOOKUP($E199,รายละเอียดการคิด!$B$6:$AW$105,29,0)*$I199,0)</f>
        <v>0</v>
      </c>
      <c r="K199" s="76">
        <f>IF($E199&lt;&gt;"",VLOOKUP($E199,รายละเอียดการคิด!$B$6:$AW$105,37,0)*$H199,0)+IF($E199&lt;&gt;"",VLOOKUP($E199,รายละเอียดการคิด!$B$6:$AW$105,38,0)*$I199,0)</f>
        <v>0</v>
      </c>
      <c r="L199" s="305">
        <f>IF($E199&lt;&gt;"",VLOOKUP($E199,รายละเอียดการคิด!$B$6:$AW$105,46,0)*$H199,0)+IF($E199&lt;&gt;"",VLOOKUP($E199,รายละเอียดการคิด!$B$6:$AW$105,47,0)*$I199,0)</f>
        <v>0</v>
      </c>
      <c r="M199" s="305"/>
      <c r="N199" s="305"/>
    </row>
    <row r="200" spans="5:14" x14ac:dyDescent="0.25">
      <c r="E200" s="123"/>
      <c r="F200" s="85"/>
      <c r="G200" s="85"/>
      <c r="H200" s="85"/>
      <c r="I200" s="153"/>
      <c r="J200" s="76">
        <f>IF($E200&lt;&gt;"",VLOOKUP($E200,รายละเอียดการคิด!$B$6:$AW$105,28,0)*$H200,0)+IF($E200&lt;&gt;"",VLOOKUP($E200,รายละเอียดการคิด!$B$6:$AW$105,29,0)*$I200,0)</f>
        <v>0</v>
      </c>
      <c r="K200" s="76">
        <f>IF($E200&lt;&gt;"",VLOOKUP($E200,รายละเอียดการคิด!$B$6:$AW$105,37,0)*$H200,0)+IF($E200&lt;&gt;"",VLOOKUP($E200,รายละเอียดการคิด!$B$6:$AW$105,38,0)*$I200,0)</f>
        <v>0</v>
      </c>
      <c r="L200" s="305">
        <f>IF($E200&lt;&gt;"",VLOOKUP($E200,รายละเอียดการคิด!$B$6:$AW$105,46,0)*$H200,0)+IF($E200&lt;&gt;"",VLOOKUP($E200,รายละเอียดการคิด!$B$6:$AW$105,47,0)*$I200,0)</f>
        <v>0</v>
      </c>
      <c r="M200" s="305"/>
      <c r="N200" s="305"/>
    </row>
    <row r="201" spans="5:14" x14ac:dyDescent="0.25">
      <c r="E201" s="123"/>
      <c r="F201" s="85"/>
      <c r="G201" s="85"/>
      <c r="H201" s="85"/>
      <c r="I201" s="153"/>
      <c r="J201" s="76">
        <f>IF($E201&lt;&gt;"",VLOOKUP($E201,รายละเอียดการคิด!$B$6:$AW$105,28,0)*$H201,0)+IF($E201&lt;&gt;"",VLOOKUP($E201,รายละเอียดการคิด!$B$6:$AW$105,29,0)*$I201,0)</f>
        <v>0</v>
      </c>
      <c r="K201" s="76">
        <f>IF($E201&lt;&gt;"",VLOOKUP($E201,รายละเอียดการคิด!$B$6:$AW$105,37,0)*$H201,0)+IF($E201&lt;&gt;"",VLOOKUP($E201,รายละเอียดการคิด!$B$6:$AW$105,38,0)*$I201,0)</f>
        <v>0</v>
      </c>
      <c r="L201" s="305">
        <f>IF($E201&lt;&gt;"",VLOOKUP($E201,รายละเอียดการคิด!$B$6:$AW$105,46,0)*$H201,0)+IF($E201&lt;&gt;"",VLOOKUP($E201,รายละเอียดการคิด!$B$6:$AW$105,47,0)*$I201,0)</f>
        <v>0</v>
      </c>
      <c r="M201" s="305"/>
      <c r="N201" s="305"/>
    </row>
    <row r="202" spans="5:14" x14ac:dyDescent="0.25">
      <c r="E202" s="123"/>
      <c r="F202" s="85"/>
      <c r="G202" s="85"/>
      <c r="H202" s="85"/>
      <c r="I202" s="153"/>
      <c r="J202" s="76">
        <f>IF($E202&lt;&gt;"",VLOOKUP($E202,รายละเอียดการคิด!$B$6:$AW$105,28,0)*$H202,0)+IF($E202&lt;&gt;"",VLOOKUP($E202,รายละเอียดการคิด!$B$6:$AW$105,29,0)*$I202,0)</f>
        <v>0</v>
      </c>
      <c r="K202" s="76">
        <f>IF($E202&lt;&gt;"",VLOOKUP($E202,รายละเอียดการคิด!$B$6:$AW$105,37,0)*$H202,0)+IF($E202&lt;&gt;"",VLOOKUP($E202,รายละเอียดการคิด!$B$6:$AW$105,38,0)*$I202,0)</f>
        <v>0</v>
      </c>
      <c r="L202" s="305">
        <f>IF($E202&lt;&gt;"",VLOOKUP($E202,รายละเอียดการคิด!$B$6:$AW$105,46,0)*$H202,0)+IF($E202&lt;&gt;"",VLOOKUP($E202,รายละเอียดการคิด!$B$6:$AW$105,47,0)*$I202,0)</f>
        <v>0</v>
      </c>
      <c r="M202" s="305"/>
      <c r="N202" s="305"/>
    </row>
    <row r="203" spans="5:14" x14ac:dyDescent="0.25">
      <c r="E203" s="123"/>
      <c r="F203" s="85"/>
      <c r="G203" s="85"/>
      <c r="H203" s="85"/>
      <c r="I203" s="153"/>
      <c r="J203" s="76">
        <f>IF($E203&lt;&gt;"",VLOOKUP($E203,รายละเอียดการคิด!$B$6:$AW$105,28,0)*$H203,0)+IF($E203&lt;&gt;"",VLOOKUP($E203,รายละเอียดการคิด!$B$6:$AW$105,29,0)*$I203,0)</f>
        <v>0</v>
      </c>
      <c r="K203" s="76">
        <f>IF($E203&lt;&gt;"",VLOOKUP($E203,รายละเอียดการคิด!$B$6:$AW$105,37,0)*$H203,0)+IF($E203&lt;&gt;"",VLOOKUP($E203,รายละเอียดการคิด!$B$6:$AW$105,38,0)*$I203,0)</f>
        <v>0</v>
      </c>
      <c r="L203" s="305">
        <f>IF($E203&lt;&gt;"",VLOOKUP($E203,รายละเอียดการคิด!$B$6:$AW$105,46,0)*$H203,0)+IF($E203&lt;&gt;"",VLOOKUP($E203,รายละเอียดการคิด!$B$6:$AW$105,47,0)*$I203,0)</f>
        <v>0</v>
      </c>
      <c r="M203" s="305"/>
      <c r="N203" s="305"/>
    </row>
    <row r="204" spans="5:14" x14ac:dyDescent="0.25">
      <c r="E204" s="123"/>
      <c r="F204" s="85"/>
      <c r="G204" s="85"/>
      <c r="H204" s="85"/>
      <c r="I204" s="153"/>
      <c r="J204" s="76">
        <f>IF($E204&lt;&gt;"",VLOOKUP($E204,รายละเอียดการคิด!$B$6:$AW$105,28,0)*$H204,0)+IF($E204&lt;&gt;"",VLOOKUP($E204,รายละเอียดการคิด!$B$6:$AW$105,29,0)*$I204,0)</f>
        <v>0</v>
      </c>
      <c r="K204" s="76">
        <f>IF($E204&lt;&gt;"",VLOOKUP($E204,รายละเอียดการคิด!$B$6:$AW$105,37,0)*$H204,0)+IF($E204&lt;&gt;"",VLOOKUP($E204,รายละเอียดการคิด!$B$6:$AW$105,38,0)*$I204,0)</f>
        <v>0</v>
      </c>
      <c r="L204" s="305">
        <f>IF($E204&lt;&gt;"",VLOOKUP($E204,รายละเอียดการคิด!$B$6:$AW$105,46,0)*$H204,0)+IF($E204&lt;&gt;"",VLOOKUP($E204,รายละเอียดการคิด!$B$6:$AW$105,47,0)*$I204,0)</f>
        <v>0</v>
      </c>
      <c r="M204" s="305"/>
      <c r="N204" s="305"/>
    </row>
    <row r="205" spans="5:14" x14ac:dyDescent="0.25">
      <c r="E205" s="123"/>
      <c r="F205" s="85"/>
      <c r="G205" s="85"/>
      <c r="H205" s="85"/>
      <c r="I205" s="153"/>
      <c r="J205" s="76">
        <f>IF($E205&lt;&gt;"",VLOOKUP($E205,รายละเอียดการคิด!$B$6:$AW$105,28,0)*$H205,0)+IF($E205&lt;&gt;"",VLOOKUP($E205,รายละเอียดการคิด!$B$6:$AW$105,29,0)*$I205,0)</f>
        <v>0</v>
      </c>
      <c r="K205" s="76">
        <f>IF($E205&lt;&gt;"",VLOOKUP($E205,รายละเอียดการคิด!$B$6:$AW$105,37,0)*$H205,0)+IF($E205&lt;&gt;"",VLOOKUP($E205,รายละเอียดการคิด!$B$6:$AW$105,38,0)*$I205,0)</f>
        <v>0</v>
      </c>
      <c r="L205" s="305">
        <f>IF($E205&lt;&gt;"",VLOOKUP($E205,รายละเอียดการคิด!$B$6:$AW$105,46,0)*$H205,0)+IF($E205&lt;&gt;"",VLOOKUP($E205,รายละเอียดการคิด!$B$6:$AW$105,47,0)*$I205,0)</f>
        <v>0</v>
      </c>
      <c r="M205" s="305"/>
      <c r="N205" s="305"/>
    </row>
    <row r="206" spans="5:14" x14ac:dyDescent="0.25">
      <c r="E206" s="123"/>
      <c r="F206" s="85"/>
      <c r="G206" s="85"/>
      <c r="H206" s="85"/>
      <c r="I206" s="153"/>
      <c r="J206" s="76">
        <f>IF($E206&lt;&gt;"",VLOOKUP($E206,รายละเอียดการคิด!$B$6:$AW$105,28,0)*$H206,0)+IF($E206&lt;&gt;"",VLOOKUP($E206,รายละเอียดการคิด!$B$6:$AW$105,29,0)*$I206,0)</f>
        <v>0</v>
      </c>
      <c r="K206" s="76">
        <f>IF($E206&lt;&gt;"",VLOOKUP($E206,รายละเอียดการคิด!$B$6:$AW$105,37,0)*$H206,0)+IF($E206&lt;&gt;"",VLOOKUP($E206,รายละเอียดการคิด!$B$6:$AW$105,38,0)*$I206,0)</f>
        <v>0</v>
      </c>
      <c r="L206" s="305">
        <f>IF($E206&lt;&gt;"",VLOOKUP($E206,รายละเอียดการคิด!$B$6:$AW$105,46,0)*$H206,0)+IF($E206&lt;&gt;"",VLOOKUP($E206,รายละเอียดการคิด!$B$6:$AW$105,47,0)*$I206,0)</f>
        <v>0</v>
      </c>
      <c r="M206" s="305"/>
      <c r="N206" s="305"/>
    </row>
    <row r="207" spans="5:14" x14ac:dyDescent="0.25">
      <c r="E207" s="123"/>
      <c r="F207" s="85"/>
      <c r="G207" s="85"/>
      <c r="H207" s="85"/>
      <c r="I207" s="153"/>
      <c r="J207" s="76">
        <f>IF($E207&lt;&gt;"",VLOOKUP($E207,รายละเอียดการคิด!$B$6:$AW$105,28,0)*$H207,0)+IF($E207&lt;&gt;"",VLOOKUP($E207,รายละเอียดการคิด!$B$6:$AW$105,29,0)*$I207,0)</f>
        <v>0</v>
      </c>
      <c r="K207" s="76">
        <f>IF($E207&lt;&gt;"",VLOOKUP($E207,รายละเอียดการคิด!$B$6:$AW$105,37,0)*$H207,0)+IF($E207&lt;&gt;"",VLOOKUP($E207,รายละเอียดการคิด!$B$6:$AW$105,38,0)*$I207,0)</f>
        <v>0</v>
      </c>
      <c r="L207" s="305">
        <f>IF($E207&lt;&gt;"",VLOOKUP($E207,รายละเอียดการคิด!$B$6:$AW$105,46,0)*$H207,0)+IF($E207&lt;&gt;"",VLOOKUP($E207,รายละเอียดการคิด!$B$6:$AW$105,47,0)*$I207,0)</f>
        <v>0</v>
      </c>
      <c r="M207" s="305"/>
      <c r="N207" s="305"/>
    </row>
    <row r="208" spans="5:14" x14ac:dyDescent="0.25">
      <c r="E208" s="123"/>
      <c r="F208" s="85"/>
      <c r="G208" s="85"/>
      <c r="H208" s="85"/>
      <c r="I208" s="153"/>
      <c r="J208" s="76">
        <f>IF($E208&lt;&gt;"",VLOOKUP($E208,รายละเอียดการคิด!$B$6:$AW$105,28,0)*$H208,0)+IF($E208&lt;&gt;"",VLOOKUP($E208,รายละเอียดการคิด!$B$6:$AW$105,29,0)*$I208,0)</f>
        <v>0</v>
      </c>
      <c r="K208" s="76">
        <f>IF($E208&lt;&gt;"",VLOOKUP($E208,รายละเอียดการคิด!$B$6:$AW$105,37,0)*$H208,0)+IF($E208&lt;&gt;"",VLOOKUP($E208,รายละเอียดการคิด!$B$6:$AW$105,38,0)*$I208,0)</f>
        <v>0</v>
      </c>
      <c r="L208" s="305">
        <f>IF($E208&lt;&gt;"",VLOOKUP($E208,รายละเอียดการคิด!$B$6:$AW$105,46,0)*$H208,0)+IF($E208&lt;&gt;"",VLOOKUP($E208,รายละเอียดการคิด!$B$6:$AW$105,47,0)*$I208,0)</f>
        <v>0</v>
      </c>
      <c r="M208" s="305"/>
      <c r="N208" s="305"/>
    </row>
    <row r="209" spans="5:14" x14ac:dyDescent="0.25">
      <c r="E209" s="123"/>
      <c r="F209" s="85"/>
      <c r="G209" s="85"/>
      <c r="H209" s="85"/>
      <c r="I209" s="153"/>
      <c r="J209" s="76">
        <f>IF($E209&lt;&gt;"",VLOOKUP($E209,รายละเอียดการคิด!$B$6:$AW$105,28,0)*$H209,0)+IF($E209&lt;&gt;"",VLOOKUP($E209,รายละเอียดการคิด!$B$6:$AW$105,29,0)*$I209,0)</f>
        <v>0</v>
      </c>
      <c r="K209" s="76">
        <f>IF($E209&lt;&gt;"",VLOOKUP($E209,รายละเอียดการคิด!$B$6:$AW$105,37,0)*$H209,0)+IF($E209&lt;&gt;"",VLOOKUP($E209,รายละเอียดการคิด!$B$6:$AW$105,38,0)*$I209,0)</f>
        <v>0</v>
      </c>
      <c r="L209" s="305">
        <f>IF($E209&lt;&gt;"",VLOOKUP($E209,รายละเอียดการคิด!$B$6:$AW$105,46,0)*$H209,0)+IF($E209&lt;&gt;"",VLOOKUP($E209,รายละเอียดการคิด!$B$6:$AW$105,47,0)*$I209,0)</f>
        <v>0</v>
      </c>
      <c r="M209" s="305"/>
      <c r="N209" s="305"/>
    </row>
    <row r="210" spans="5:14" x14ac:dyDescent="0.25">
      <c r="E210" s="123"/>
      <c r="F210" s="85"/>
      <c r="G210" s="85"/>
      <c r="H210" s="85"/>
      <c r="I210" s="153"/>
      <c r="J210" s="76">
        <f>IF($E210&lt;&gt;"",VLOOKUP($E210,รายละเอียดการคิด!$B$6:$AW$105,28,0)*$H210,0)+IF($E210&lt;&gt;"",VLOOKUP($E210,รายละเอียดการคิด!$B$6:$AW$105,29,0)*$I210,0)</f>
        <v>0</v>
      </c>
      <c r="K210" s="76">
        <f>IF($E210&lt;&gt;"",VLOOKUP($E210,รายละเอียดการคิด!$B$6:$AW$105,37,0)*$H210,0)+IF($E210&lt;&gt;"",VLOOKUP($E210,รายละเอียดการคิด!$B$6:$AW$105,38,0)*$I210,0)</f>
        <v>0</v>
      </c>
      <c r="L210" s="305">
        <f>IF($E210&lt;&gt;"",VLOOKUP($E210,รายละเอียดการคิด!$B$6:$AW$105,46,0)*$H210,0)+IF($E210&lt;&gt;"",VLOOKUP($E210,รายละเอียดการคิด!$B$6:$AW$105,47,0)*$I210,0)</f>
        <v>0</v>
      </c>
      <c r="M210" s="305"/>
      <c r="N210" s="305"/>
    </row>
    <row r="211" spans="5:14" x14ac:dyDescent="0.25">
      <c r="E211" s="123"/>
      <c r="F211" s="85"/>
      <c r="G211" s="85"/>
      <c r="H211" s="85"/>
      <c r="I211" s="153"/>
      <c r="J211" s="76">
        <f>IF($E211&lt;&gt;"",VLOOKUP($E211,รายละเอียดการคิด!$B$6:$AW$105,28,0)*$H211,0)+IF($E211&lt;&gt;"",VLOOKUP($E211,รายละเอียดการคิด!$B$6:$AW$105,29,0)*$I211,0)</f>
        <v>0</v>
      </c>
      <c r="K211" s="76">
        <f>IF($E211&lt;&gt;"",VLOOKUP($E211,รายละเอียดการคิด!$B$6:$AW$105,37,0)*$H211,0)+IF($E211&lt;&gt;"",VLOOKUP($E211,รายละเอียดการคิด!$B$6:$AW$105,38,0)*$I211,0)</f>
        <v>0</v>
      </c>
      <c r="L211" s="305">
        <f>IF($E211&lt;&gt;"",VLOOKUP($E211,รายละเอียดการคิด!$B$6:$AW$105,46,0)*$H211,0)+IF($E211&lt;&gt;"",VLOOKUP($E211,รายละเอียดการคิด!$B$6:$AW$105,47,0)*$I211,0)</f>
        <v>0</v>
      </c>
      <c r="M211" s="305"/>
      <c r="N211" s="305"/>
    </row>
    <row r="212" spans="5:14" x14ac:dyDescent="0.25">
      <c r="E212" s="123"/>
      <c r="F212" s="85"/>
      <c r="G212" s="85"/>
      <c r="H212" s="85"/>
      <c r="I212" s="153"/>
      <c r="J212" s="76">
        <f>IF($E212&lt;&gt;"",VLOOKUP($E212,รายละเอียดการคิด!$B$6:$AW$105,28,0)*$H212,0)+IF($E212&lt;&gt;"",VLOOKUP($E212,รายละเอียดการคิด!$B$6:$AW$105,29,0)*$I212,0)</f>
        <v>0</v>
      </c>
      <c r="K212" s="76">
        <f>IF($E212&lt;&gt;"",VLOOKUP($E212,รายละเอียดการคิด!$B$6:$AW$105,37,0)*$H212,0)+IF($E212&lt;&gt;"",VLOOKUP($E212,รายละเอียดการคิด!$B$6:$AW$105,38,0)*$I212,0)</f>
        <v>0</v>
      </c>
      <c r="L212" s="305">
        <f>IF($E212&lt;&gt;"",VLOOKUP($E212,รายละเอียดการคิด!$B$6:$AW$105,46,0)*$H212,0)+IF($E212&lt;&gt;"",VLOOKUP($E212,รายละเอียดการคิด!$B$6:$AW$105,47,0)*$I212,0)</f>
        <v>0</v>
      </c>
      <c r="M212" s="305"/>
      <c r="N212" s="305"/>
    </row>
    <row r="213" spans="5:14" x14ac:dyDescent="0.25">
      <c r="E213" s="123"/>
      <c r="F213" s="85"/>
      <c r="G213" s="85"/>
      <c r="H213" s="85"/>
      <c r="I213" s="153"/>
      <c r="J213" s="76">
        <f>IF($E213&lt;&gt;"",VLOOKUP($E213,รายละเอียดการคิด!$B$6:$AW$105,28,0)*$H213,0)+IF($E213&lt;&gt;"",VLOOKUP($E213,รายละเอียดการคิด!$B$6:$AW$105,29,0)*$I213,0)</f>
        <v>0</v>
      </c>
      <c r="K213" s="76">
        <f>IF($E213&lt;&gt;"",VLOOKUP($E213,รายละเอียดการคิด!$B$6:$AW$105,37,0)*$H213,0)+IF($E213&lt;&gt;"",VLOOKUP($E213,รายละเอียดการคิด!$B$6:$AW$105,38,0)*$I213,0)</f>
        <v>0</v>
      </c>
      <c r="L213" s="305">
        <f>IF($E213&lt;&gt;"",VLOOKUP($E213,รายละเอียดการคิด!$B$6:$AW$105,46,0)*$H213,0)+IF($E213&lt;&gt;"",VLOOKUP($E213,รายละเอียดการคิด!$B$6:$AW$105,47,0)*$I213,0)</f>
        <v>0</v>
      </c>
      <c r="M213" s="305"/>
      <c r="N213" s="305"/>
    </row>
    <row r="214" spans="5:14" x14ac:dyDescent="0.25">
      <c r="E214" s="123"/>
      <c r="F214" s="85"/>
      <c r="G214" s="85"/>
      <c r="H214" s="85"/>
      <c r="I214" s="153"/>
      <c r="J214" s="76">
        <f>IF($E214&lt;&gt;"",VLOOKUP($E214,รายละเอียดการคิด!$B$6:$AW$105,28,0)*$H214,0)+IF($E214&lt;&gt;"",VLOOKUP($E214,รายละเอียดการคิด!$B$6:$AW$105,29,0)*$I214,0)</f>
        <v>0</v>
      </c>
      <c r="K214" s="76">
        <f>IF($E214&lt;&gt;"",VLOOKUP($E214,รายละเอียดการคิด!$B$6:$AW$105,37,0)*$H214,0)+IF($E214&lt;&gt;"",VLOOKUP($E214,รายละเอียดการคิด!$B$6:$AW$105,38,0)*$I214,0)</f>
        <v>0</v>
      </c>
      <c r="L214" s="305">
        <f>IF($E214&lt;&gt;"",VLOOKUP($E214,รายละเอียดการคิด!$B$6:$AW$105,46,0)*$H214,0)+IF($E214&lt;&gt;"",VLOOKUP($E214,รายละเอียดการคิด!$B$6:$AW$105,47,0)*$I214,0)</f>
        <v>0</v>
      </c>
      <c r="M214" s="305"/>
      <c r="N214" s="305"/>
    </row>
    <row r="215" spans="5:14" x14ac:dyDescent="0.25">
      <c r="E215" s="123"/>
      <c r="F215" s="85"/>
      <c r="G215" s="85"/>
      <c r="H215" s="85"/>
      <c r="I215" s="153"/>
      <c r="J215" s="76">
        <f>IF($E215&lt;&gt;"",VLOOKUP($E215,รายละเอียดการคิด!$B$6:$AW$105,28,0)*$H215,0)+IF($E215&lt;&gt;"",VLOOKUP($E215,รายละเอียดการคิด!$B$6:$AW$105,29,0)*$I215,0)</f>
        <v>0</v>
      </c>
      <c r="K215" s="76">
        <f>IF($E215&lt;&gt;"",VLOOKUP($E215,รายละเอียดการคิด!$B$6:$AW$105,37,0)*$H215,0)+IF($E215&lt;&gt;"",VLOOKUP($E215,รายละเอียดการคิด!$B$6:$AW$105,38,0)*$I215,0)</f>
        <v>0</v>
      </c>
      <c r="L215" s="305">
        <f>IF($E215&lt;&gt;"",VLOOKUP($E215,รายละเอียดการคิด!$B$6:$AW$105,46,0)*$H215,0)+IF($E215&lt;&gt;"",VLOOKUP($E215,รายละเอียดการคิด!$B$6:$AW$105,47,0)*$I215,0)</f>
        <v>0</v>
      </c>
      <c r="M215" s="305"/>
      <c r="N215" s="305"/>
    </row>
    <row r="216" spans="5:14" x14ac:dyDescent="0.25">
      <c r="E216" s="123"/>
      <c r="F216" s="85"/>
      <c r="G216" s="85"/>
      <c r="H216" s="85"/>
      <c r="I216" s="153"/>
      <c r="J216" s="76">
        <f>IF($E216&lt;&gt;"",VLOOKUP($E216,รายละเอียดการคิด!$B$6:$AW$105,28,0)*$H216,0)+IF($E216&lt;&gt;"",VLOOKUP($E216,รายละเอียดการคิด!$B$6:$AW$105,29,0)*$I216,0)</f>
        <v>0</v>
      </c>
      <c r="K216" s="76">
        <f>IF($E216&lt;&gt;"",VLOOKUP($E216,รายละเอียดการคิด!$B$6:$AW$105,37,0)*$H216,0)+IF($E216&lt;&gt;"",VLOOKUP($E216,รายละเอียดการคิด!$B$6:$AW$105,38,0)*$I216,0)</f>
        <v>0</v>
      </c>
      <c r="L216" s="305">
        <f>IF($E216&lt;&gt;"",VLOOKUP($E216,รายละเอียดการคิด!$B$6:$AW$105,46,0)*$H216,0)+IF($E216&lt;&gt;"",VLOOKUP($E216,รายละเอียดการคิด!$B$6:$AW$105,47,0)*$I216,0)</f>
        <v>0</v>
      </c>
      <c r="M216" s="305"/>
      <c r="N216" s="305"/>
    </row>
    <row r="217" spans="5:14" x14ac:dyDescent="0.25">
      <c r="E217" s="123"/>
      <c r="F217" s="85"/>
      <c r="G217" s="85"/>
      <c r="H217" s="85"/>
      <c r="I217" s="153"/>
      <c r="J217" s="76">
        <f>IF($E217&lt;&gt;"",VLOOKUP($E217,รายละเอียดการคิด!$B$6:$AW$105,28,0)*$H217,0)+IF($E217&lt;&gt;"",VLOOKUP($E217,รายละเอียดการคิด!$B$6:$AW$105,29,0)*$I217,0)</f>
        <v>0</v>
      </c>
      <c r="K217" s="76">
        <f>IF($E217&lt;&gt;"",VLOOKUP($E217,รายละเอียดการคิด!$B$6:$AW$105,37,0)*$H217,0)+IF($E217&lt;&gt;"",VLOOKUP($E217,รายละเอียดการคิด!$B$6:$AW$105,38,0)*$I217,0)</f>
        <v>0</v>
      </c>
      <c r="L217" s="305">
        <f>IF($E217&lt;&gt;"",VLOOKUP($E217,รายละเอียดการคิด!$B$6:$AW$105,46,0)*$H217,0)+IF($E217&lt;&gt;"",VLOOKUP($E217,รายละเอียดการคิด!$B$6:$AW$105,47,0)*$I217,0)</f>
        <v>0</v>
      </c>
      <c r="M217" s="305"/>
      <c r="N217" s="305"/>
    </row>
    <row r="218" spans="5:14" x14ac:dyDescent="0.25">
      <c r="E218" s="123"/>
      <c r="F218" s="85"/>
      <c r="G218" s="85"/>
      <c r="H218" s="85"/>
      <c r="I218" s="153"/>
      <c r="J218" s="76">
        <f>IF($E218&lt;&gt;"",VLOOKUP($E218,รายละเอียดการคิด!$B$6:$AW$105,28,0)*$H218,0)+IF($E218&lt;&gt;"",VLOOKUP($E218,รายละเอียดการคิด!$B$6:$AW$105,29,0)*$I218,0)</f>
        <v>0</v>
      </c>
      <c r="K218" s="76">
        <f>IF($E218&lt;&gt;"",VLOOKUP($E218,รายละเอียดการคิด!$B$6:$AW$105,37,0)*$H218,0)+IF($E218&lt;&gt;"",VLOOKUP($E218,รายละเอียดการคิด!$B$6:$AW$105,38,0)*$I218,0)</f>
        <v>0</v>
      </c>
      <c r="L218" s="305">
        <f>IF($E218&lt;&gt;"",VLOOKUP($E218,รายละเอียดการคิด!$B$6:$AW$105,46,0)*$H218,0)+IF($E218&lt;&gt;"",VLOOKUP($E218,รายละเอียดการคิด!$B$6:$AW$105,47,0)*$I218,0)</f>
        <v>0</v>
      </c>
      <c r="M218" s="305"/>
      <c r="N218" s="305"/>
    </row>
    <row r="219" spans="5:14" x14ac:dyDescent="0.25">
      <c r="E219" s="123"/>
      <c r="F219" s="85"/>
      <c r="G219" s="85"/>
      <c r="H219" s="85"/>
      <c r="I219" s="153"/>
      <c r="J219" s="76">
        <f>IF($E219&lt;&gt;"",VLOOKUP($E219,รายละเอียดการคิด!$B$6:$AW$105,28,0)*$H219,0)+IF($E219&lt;&gt;"",VLOOKUP($E219,รายละเอียดการคิด!$B$6:$AW$105,29,0)*$I219,0)</f>
        <v>0</v>
      </c>
      <c r="K219" s="76">
        <f>IF($E219&lt;&gt;"",VLOOKUP($E219,รายละเอียดการคิด!$B$6:$AW$105,37,0)*$H219,0)+IF($E219&lt;&gt;"",VLOOKUP($E219,รายละเอียดการคิด!$B$6:$AW$105,38,0)*$I219,0)</f>
        <v>0</v>
      </c>
      <c r="L219" s="305">
        <f>IF($E219&lt;&gt;"",VLOOKUP($E219,รายละเอียดการคิด!$B$6:$AW$105,46,0)*$H219,0)+IF($E219&lt;&gt;"",VLOOKUP($E219,รายละเอียดการคิด!$B$6:$AW$105,47,0)*$I219,0)</f>
        <v>0</v>
      </c>
      <c r="M219" s="305"/>
      <c r="N219" s="305"/>
    </row>
    <row r="220" spans="5:14" x14ac:dyDescent="0.25">
      <c r="E220" s="123"/>
      <c r="F220" s="85"/>
      <c r="G220" s="85"/>
      <c r="H220" s="85"/>
      <c r="I220" s="153"/>
      <c r="J220" s="76">
        <f>IF($E220&lt;&gt;"",VLOOKUP($E220,รายละเอียดการคิด!$B$6:$AW$105,28,0)*$H220,0)+IF($E220&lt;&gt;"",VLOOKUP($E220,รายละเอียดการคิด!$B$6:$AW$105,29,0)*$I220,0)</f>
        <v>0</v>
      </c>
      <c r="K220" s="76">
        <f>IF($E220&lt;&gt;"",VLOOKUP($E220,รายละเอียดการคิด!$B$6:$AW$105,37,0)*$H220,0)+IF($E220&lt;&gt;"",VLOOKUP($E220,รายละเอียดการคิด!$B$6:$AW$105,38,0)*$I220,0)</f>
        <v>0</v>
      </c>
      <c r="L220" s="305">
        <f>IF($E220&lt;&gt;"",VLOOKUP($E220,รายละเอียดการคิด!$B$6:$AW$105,46,0)*$H220,0)+IF($E220&lt;&gt;"",VLOOKUP($E220,รายละเอียดการคิด!$B$6:$AW$105,47,0)*$I220,0)</f>
        <v>0</v>
      </c>
      <c r="M220" s="305"/>
      <c r="N220" s="305"/>
    </row>
    <row r="221" spans="5:14" x14ac:dyDescent="0.25">
      <c r="E221" s="123"/>
      <c r="F221" s="85"/>
      <c r="G221" s="85"/>
      <c r="H221" s="85"/>
      <c r="I221" s="153"/>
      <c r="J221" s="76">
        <f>IF($E221&lt;&gt;"",VLOOKUP($E221,รายละเอียดการคิด!$B$6:$AW$105,28,0)*$H221,0)+IF($E221&lt;&gt;"",VLOOKUP($E221,รายละเอียดการคิด!$B$6:$AW$105,29,0)*$I221,0)</f>
        <v>0</v>
      </c>
      <c r="K221" s="76">
        <f>IF($E221&lt;&gt;"",VLOOKUP($E221,รายละเอียดการคิด!$B$6:$AW$105,37,0)*$H221,0)+IF($E221&lt;&gt;"",VLOOKUP($E221,รายละเอียดการคิด!$B$6:$AW$105,38,0)*$I221,0)</f>
        <v>0</v>
      </c>
      <c r="L221" s="305">
        <f>IF($E221&lt;&gt;"",VLOOKUP($E221,รายละเอียดการคิด!$B$6:$AW$105,46,0)*$H221,0)+IF($E221&lt;&gt;"",VLOOKUP($E221,รายละเอียดการคิด!$B$6:$AW$105,47,0)*$I221,0)</f>
        <v>0</v>
      </c>
      <c r="M221" s="305"/>
      <c r="N221" s="305"/>
    </row>
    <row r="222" spans="5:14" x14ac:dyDescent="0.25">
      <c r="E222" s="123"/>
      <c r="F222" s="85"/>
      <c r="G222" s="85"/>
      <c r="H222" s="85"/>
      <c r="I222" s="153"/>
      <c r="J222" s="76">
        <f>IF($E222&lt;&gt;"",VLOOKUP($E222,รายละเอียดการคิด!$B$6:$AW$105,28,0)*$H222,0)+IF($E222&lt;&gt;"",VLOOKUP($E222,รายละเอียดการคิด!$B$6:$AW$105,29,0)*$I222,0)</f>
        <v>0</v>
      </c>
      <c r="K222" s="76">
        <f>IF($E222&lt;&gt;"",VLOOKUP($E222,รายละเอียดการคิด!$B$6:$AW$105,37,0)*$H222,0)+IF($E222&lt;&gt;"",VLOOKUP($E222,รายละเอียดการคิด!$B$6:$AW$105,38,0)*$I222,0)</f>
        <v>0</v>
      </c>
      <c r="L222" s="305">
        <f>IF($E222&lt;&gt;"",VLOOKUP($E222,รายละเอียดการคิด!$B$6:$AW$105,46,0)*$H222,0)+IF($E222&lt;&gt;"",VLOOKUP($E222,รายละเอียดการคิด!$B$6:$AW$105,47,0)*$I222,0)</f>
        <v>0</v>
      </c>
      <c r="M222" s="305"/>
      <c r="N222" s="305"/>
    </row>
    <row r="223" spans="5:14" x14ac:dyDescent="0.25">
      <c r="E223" s="123"/>
      <c r="F223" s="85"/>
      <c r="G223" s="85"/>
      <c r="H223" s="85"/>
      <c r="I223" s="153"/>
      <c r="J223" s="76">
        <f>IF($E223&lt;&gt;"",VLOOKUP($E223,รายละเอียดการคิด!$B$6:$AW$105,28,0)*$H223,0)+IF($E223&lt;&gt;"",VLOOKUP($E223,รายละเอียดการคิด!$B$6:$AW$105,29,0)*$I223,0)</f>
        <v>0</v>
      </c>
      <c r="K223" s="76">
        <f>IF($E223&lt;&gt;"",VLOOKUP($E223,รายละเอียดการคิด!$B$6:$AW$105,37,0)*$H223,0)+IF($E223&lt;&gt;"",VLOOKUP($E223,รายละเอียดการคิด!$B$6:$AW$105,38,0)*$I223,0)</f>
        <v>0</v>
      </c>
      <c r="L223" s="305">
        <f>IF($E223&lt;&gt;"",VLOOKUP($E223,รายละเอียดการคิด!$B$6:$AW$105,46,0)*$H223,0)+IF($E223&lt;&gt;"",VLOOKUP($E223,รายละเอียดการคิด!$B$6:$AW$105,47,0)*$I223,0)</f>
        <v>0</v>
      </c>
      <c r="M223" s="305"/>
      <c r="N223" s="305"/>
    </row>
    <row r="224" spans="5:14" x14ac:dyDescent="0.25">
      <c r="E224" s="123"/>
      <c r="F224" s="85"/>
      <c r="G224" s="85"/>
      <c r="H224" s="85"/>
      <c r="I224" s="153"/>
      <c r="J224" s="76">
        <f>IF($E224&lt;&gt;"",VLOOKUP($E224,รายละเอียดการคิด!$B$6:$AW$105,28,0)*$H224,0)+IF($E224&lt;&gt;"",VLOOKUP($E224,รายละเอียดการคิด!$B$6:$AW$105,29,0)*$I224,0)</f>
        <v>0</v>
      </c>
      <c r="K224" s="76">
        <f>IF($E224&lt;&gt;"",VLOOKUP($E224,รายละเอียดการคิด!$B$6:$AW$105,37,0)*$H224,0)+IF($E224&lt;&gt;"",VLOOKUP($E224,รายละเอียดการคิด!$B$6:$AW$105,38,0)*$I224,0)</f>
        <v>0</v>
      </c>
      <c r="L224" s="305">
        <f>IF($E224&lt;&gt;"",VLOOKUP($E224,รายละเอียดการคิด!$B$6:$AW$105,46,0)*$H224,0)+IF($E224&lt;&gt;"",VLOOKUP($E224,รายละเอียดการคิด!$B$6:$AW$105,47,0)*$I224,0)</f>
        <v>0</v>
      </c>
      <c r="M224" s="305"/>
      <c r="N224" s="305"/>
    </row>
    <row r="225" spans="5:14" x14ac:dyDescent="0.25">
      <c r="E225" s="123"/>
      <c r="F225" s="85"/>
      <c r="G225" s="85"/>
      <c r="H225" s="85"/>
      <c r="I225" s="153"/>
      <c r="J225" s="76">
        <f>IF($E225&lt;&gt;"",VLOOKUP($E225,รายละเอียดการคิด!$B$6:$AW$105,28,0)*$H225,0)+IF($E225&lt;&gt;"",VLOOKUP($E225,รายละเอียดการคิด!$B$6:$AW$105,29,0)*$I225,0)</f>
        <v>0</v>
      </c>
      <c r="K225" s="76">
        <f>IF($E225&lt;&gt;"",VLOOKUP($E225,รายละเอียดการคิด!$B$6:$AW$105,37,0)*$H225,0)+IF($E225&lt;&gt;"",VLOOKUP($E225,รายละเอียดการคิด!$B$6:$AW$105,38,0)*$I225,0)</f>
        <v>0</v>
      </c>
      <c r="L225" s="305">
        <f>IF($E225&lt;&gt;"",VLOOKUP($E225,รายละเอียดการคิด!$B$6:$AW$105,46,0)*$H225,0)+IF($E225&lt;&gt;"",VLOOKUP($E225,รายละเอียดการคิด!$B$6:$AW$105,47,0)*$I225,0)</f>
        <v>0</v>
      </c>
      <c r="M225" s="305"/>
      <c r="N225" s="305"/>
    </row>
    <row r="226" spans="5:14" x14ac:dyDescent="0.25">
      <c r="E226" s="123"/>
      <c r="F226" s="85"/>
      <c r="G226" s="85"/>
      <c r="H226" s="85"/>
      <c r="I226" s="153"/>
      <c r="J226" s="76">
        <f>IF($E226&lt;&gt;"",VLOOKUP($E226,รายละเอียดการคิด!$B$6:$AW$105,28,0)*$H226,0)+IF($E226&lt;&gt;"",VLOOKUP($E226,รายละเอียดการคิด!$B$6:$AW$105,29,0)*$I226,0)</f>
        <v>0</v>
      </c>
      <c r="K226" s="76">
        <f>IF($E226&lt;&gt;"",VLOOKUP($E226,รายละเอียดการคิด!$B$6:$AW$105,37,0)*$H226,0)+IF($E226&lt;&gt;"",VLOOKUP($E226,รายละเอียดการคิด!$B$6:$AW$105,38,0)*$I226,0)</f>
        <v>0</v>
      </c>
      <c r="L226" s="305">
        <f>IF($E226&lt;&gt;"",VLOOKUP($E226,รายละเอียดการคิด!$B$6:$AW$105,46,0)*$H226,0)+IF($E226&lt;&gt;"",VLOOKUP($E226,รายละเอียดการคิด!$B$6:$AW$105,47,0)*$I226,0)</f>
        <v>0</v>
      </c>
      <c r="M226" s="305"/>
      <c r="N226" s="305"/>
    </row>
    <row r="227" spans="5:14" x14ac:dyDescent="0.25">
      <c r="E227" s="123"/>
      <c r="F227" s="85"/>
      <c r="G227" s="85"/>
      <c r="H227" s="85"/>
      <c r="I227" s="153"/>
      <c r="J227" s="76">
        <f>IF($E227&lt;&gt;"",VLOOKUP($E227,รายละเอียดการคิด!$B$6:$AW$105,28,0)*$H227,0)+IF($E227&lt;&gt;"",VLOOKUP($E227,รายละเอียดการคิด!$B$6:$AW$105,29,0)*$I227,0)</f>
        <v>0</v>
      </c>
      <c r="K227" s="76">
        <f>IF($E227&lt;&gt;"",VLOOKUP($E227,รายละเอียดการคิด!$B$6:$AW$105,37,0)*$H227,0)+IF($E227&lt;&gt;"",VLOOKUP($E227,รายละเอียดการคิด!$B$6:$AW$105,38,0)*$I227,0)</f>
        <v>0</v>
      </c>
      <c r="L227" s="305">
        <f>IF($E227&lt;&gt;"",VLOOKUP($E227,รายละเอียดการคิด!$B$6:$AW$105,46,0)*$H227,0)+IF($E227&lt;&gt;"",VLOOKUP($E227,รายละเอียดการคิด!$B$6:$AW$105,47,0)*$I227,0)</f>
        <v>0</v>
      </c>
      <c r="M227" s="305"/>
      <c r="N227" s="305"/>
    </row>
    <row r="228" spans="5:14" x14ac:dyDescent="0.25">
      <c r="E228" s="123"/>
      <c r="F228" s="85"/>
      <c r="G228" s="85"/>
      <c r="H228" s="85"/>
      <c r="I228" s="153"/>
      <c r="J228" s="76">
        <f>IF($E228&lt;&gt;"",VLOOKUP($E228,รายละเอียดการคิด!$B$6:$AW$105,28,0)*$H228,0)+IF($E228&lt;&gt;"",VLOOKUP($E228,รายละเอียดการคิด!$B$6:$AW$105,29,0)*$I228,0)</f>
        <v>0</v>
      </c>
      <c r="K228" s="76">
        <f>IF($E228&lt;&gt;"",VLOOKUP($E228,รายละเอียดการคิด!$B$6:$AW$105,37,0)*$H228,0)+IF($E228&lt;&gt;"",VLOOKUP($E228,รายละเอียดการคิด!$B$6:$AW$105,38,0)*$I228,0)</f>
        <v>0</v>
      </c>
      <c r="L228" s="305">
        <f>IF($E228&lt;&gt;"",VLOOKUP($E228,รายละเอียดการคิด!$B$6:$AW$105,46,0)*$H228,0)+IF($E228&lt;&gt;"",VLOOKUP($E228,รายละเอียดการคิด!$B$6:$AW$105,47,0)*$I228,0)</f>
        <v>0</v>
      </c>
      <c r="M228" s="305"/>
      <c r="N228" s="305"/>
    </row>
    <row r="229" spans="5:14" x14ac:dyDescent="0.25">
      <c r="E229" s="123"/>
      <c r="F229" s="85"/>
      <c r="G229" s="85"/>
      <c r="H229" s="85"/>
      <c r="I229" s="153"/>
      <c r="J229" s="76">
        <f>IF($E229&lt;&gt;"",VLOOKUP($E229,รายละเอียดการคิด!$B$6:$AW$105,28,0)*$H229,0)+IF($E229&lt;&gt;"",VLOOKUP($E229,รายละเอียดการคิด!$B$6:$AW$105,29,0)*$I229,0)</f>
        <v>0</v>
      </c>
      <c r="K229" s="76">
        <f>IF($E229&lt;&gt;"",VLOOKUP($E229,รายละเอียดการคิด!$B$6:$AW$105,37,0)*$H229,0)+IF($E229&lt;&gt;"",VLOOKUP($E229,รายละเอียดการคิด!$B$6:$AW$105,38,0)*$I229,0)</f>
        <v>0</v>
      </c>
      <c r="L229" s="305">
        <f>IF($E229&lt;&gt;"",VLOOKUP($E229,รายละเอียดการคิด!$B$6:$AW$105,46,0)*$H229,0)+IF($E229&lt;&gt;"",VLOOKUP($E229,รายละเอียดการคิด!$B$6:$AW$105,47,0)*$I229,0)</f>
        <v>0</v>
      </c>
      <c r="M229" s="305"/>
      <c r="N229" s="305"/>
    </row>
    <row r="230" spans="5:14" x14ac:dyDescent="0.25">
      <c r="E230" s="123"/>
      <c r="F230" s="85"/>
      <c r="G230" s="85"/>
      <c r="H230" s="85"/>
      <c r="I230" s="153"/>
      <c r="J230" s="76">
        <f>IF($E230&lt;&gt;"",VLOOKUP($E230,รายละเอียดการคิด!$B$6:$AW$105,28,0)*$H230,0)+IF($E230&lt;&gt;"",VLOOKUP($E230,รายละเอียดการคิด!$B$6:$AW$105,29,0)*$I230,0)</f>
        <v>0</v>
      </c>
      <c r="K230" s="76">
        <f>IF($E230&lt;&gt;"",VLOOKUP($E230,รายละเอียดการคิด!$B$6:$AW$105,37,0)*$H230,0)+IF($E230&lt;&gt;"",VLOOKUP($E230,รายละเอียดการคิด!$B$6:$AW$105,38,0)*$I230,0)</f>
        <v>0</v>
      </c>
      <c r="L230" s="305">
        <f>IF($E230&lt;&gt;"",VLOOKUP($E230,รายละเอียดการคิด!$B$6:$AW$105,46,0)*$H230,0)+IF($E230&lt;&gt;"",VLOOKUP($E230,รายละเอียดการคิด!$B$6:$AW$105,47,0)*$I230,0)</f>
        <v>0</v>
      </c>
      <c r="M230" s="305"/>
      <c r="N230" s="305"/>
    </row>
    <row r="231" spans="5:14" x14ac:dyDescent="0.25">
      <c r="E231" s="123"/>
      <c r="F231" s="85"/>
      <c r="G231" s="85"/>
      <c r="H231" s="85"/>
      <c r="I231" s="153"/>
      <c r="J231" s="76">
        <f>IF($E231&lt;&gt;"",VLOOKUP($E231,รายละเอียดการคิด!$B$6:$AW$105,28,0)*$H231,0)+IF($E231&lt;&gt;"",VLOOKUP($E231,รายละเอียดการคิด!$B$6:$AW$105,29,0)*$I231,0)</f>
        <v>0</v>
      </c>
      <c r="K231" s="76">
        <f>IF($E231&lt;&gt;"",VLOOKUP($E231,รายละเอียดการคิด!$B$6:$AW$105,37,0)*$H231,0)+IF($E231&lt;&gt;"",VLOOKUP($E231,รายละเอียดการคิด!$B$6:$AW$105,38,0)*$I231,0)</f>
        <v>0</v>
      </c>
      <c r="L231" s="305">
        <f>IF($E231&lt;&gt;"",VLOOKUP($E231,รายละเอียดการคิด!$B$6:$AW$105,46,0)*$H231,0)+IF($E231&lt;&gt;"",VLOOKUP($E231,รายละเอียดการคิด!$B$6:$AW$105,47,0)*$I231,0)</f>
        <v>0</v>
      </c>
      <c r="M231" s="305"/>
      <c r="N231" s="305"/>
    </row>
    <row r="232" spans="5:14" x14ac:dyDescent="0.25">
      <c r="E232" s="123"/>
      <c r="F232" s="85"/>
      <c r="G232" s="85"/>
      <c r="H232" s="85"/>
      <c r="I232" s="153"/>
      <c r="J232" s="76">
        <f>IF($E232&lt;&gt;"",VLOOKUP($E232,รายละเอียดการคิด!$B$6:$AW$105,28,0)*$H232,0)+IF($E232&lt;&gt;"",VLOOKUP($E232,รายละเอียดการคิด!$B$6:$AW$105,29,0)*$I232,0)</f>
        <v>0</v>
      </c>
      <c r="K232" s="76">
        <f>IF($E232&lt;&gt;"",VLOOKUP($E232,รายละเอียดการคิด!$B$6:$AW$105,37,0)*$H232,0)+IF($E232&lt;&gt;"",VLOOKUP($E232,รายละเอียดการคิด!$B$6:$AW$105,38,0)*$I232,0)</f>
        <v>0</v>
      </c>
      <c r="L232" s="305">
        <f>IF($E232&lt;&gt;"",VLOOKUP($E232,รายละเอียดการคิด!$B$6:$AW$105,46,0)*$H232,0)+IF($E232&lt;&gt;"",VLOOKUP($E232,รายละเอียดการคิด!$B$6:$AW$105,47,0)*$I232,0)</f>
        <v>0</v>
      </c>
      <c r="M232" s="305"/>
      <c r="N232" s="305"/>
    </row>
    <row r="233" spans="5:14" x14ac:dyDescent="0.25">
      <c r="E233" s="123"/>
      <c r="F233" s="85"/>
      <c r="G233" s="85"/>
      <c r="H233" s="85"/>
      <c r="I233" s="153"/>
      <c r="J233" s="76">
        <f>IF($E233&lt;&gt;"",VLOOKUP($E233,รายละเอียดการคิด!$B$6:$AW$105,28,0)*$H233,0)+IF($E233&lt;&gt;"",VLOOKUP($E233,รายละเอียดการคิด!$B$6:$AW$105,29,0)*$I233,0)</f>
        <v>0</v>
      </c>
      <c r="K233" s="76">
        <f>IF($E233&lt;&gt;"",VLOOKUP($E233,รายละเอียดการคิด!$B$6:$AW$105,37,0)*$H233,0)+IF($E233&lt;&gt;"",VLOOKUP($E233,รายละเอียดการคิด!$B$6:$AW$105,38,0)*$I233,0)</f>
        <v>0</v>
      </c>
      <c r="L233" s="305">
        <f>IF($E233&lt;&gt;"",VLOOKUP($E233,รายละเอียดการคิด!$B$6:$AW$105,46,0)*$H233,0)+IF($E233&lt;&gt;"",VLOOKUP($E233,รายละเอียดการคิด!$B$6:$AW$105,47,0)*$I233,0)</f>
        <v>0</v>
      </c>
      <c r="M233" s="305"/>
      <c r="N233" s="305"/>
    </row>
    <row r="234" spans="5:14" x14ac:dyDescent="0.25">
      <c r="E234" s="123"/>
      <c r="F234" s="85"/>
      <c r="G234" s="85"/>
      <c r="H234" s="85"/>
      <c r="I234" s="153"/>
      <c r="J234" s="76">
        <f>IF($E234&lt;&gt;"",VLOOKUP($E234,รายละเอียดการคิด!$B$6:$AW$105,28,0)*$H234,0)+IF($E234&lt;&gt;"",VLOOKUP($E234,รายละเอียดการคิด!$B$6:$AW$105,29,0)*$I234,0)</f>
        <v>0</v>
      </c>
      <c r="K234" s="76">
        <f>IF($E234&lt;&gt;"",VLOOKUP($E234,รายละเอียดการคิด!$B$6:$AW$105,37,0)*$H234,0)+IF($E234&lt;&gt;"",VLOOKUP($E234,รายละเอียดการคิด!$B$6:$AW$105,38,0)*$I234,0)</f>
        <v>0</v>
      </c>
      <c r="L234" s="305">
        <f>IF($E234&lt;&gt;"",VLOOKUP($E234,รายละเอียดการคิด!$B$6:$AW$105,46,0)*$H234,0)+IF($E234&lt;&gt;"",VLOOKUP($E234,รายละเอียดการคิด!$B$6:$AW$105,47,0)*$I234,0)</f>
        <v>0</v>
      </c>
      <c r="M234" s="305"/>
      <c r="N234" s="305"/>
    </row>
    <row r="235" spans="5:14" x14ac:dyDescent="0.25">
      <c r="E235" s="123"/>
      <c r="F235" s="85"/>
      <c r="G235" s="85"/>
      <c r="H235" s="85"/>
      <c r="I235" s="153"/>
      <c r="J235" s="76">
        <f>IF($E235&lt;&gt;"",VLOOKUP($E235,รายละเอียดการคิด!$B$6:$AW$105,28,0)*$H235,0)+IF($E235&lt;&gt;"",VLOOKUP($E235,รายละเอียดการคิด!$B$6:$AW$105,29,0)*$I235,0)</f>
        <v>0</v>
      </c>
      <c r="K235" s="76">
        <f>IF($E235&lt;&gt;"",VLOOKUP($E235,รายละเอียดการคิด!$B$6:$AW$105,37,0)*$H235,0)+IF($E235&lt;&gt;"",VLOOKUP($E235,รายละเอียดการคิด!$B$6:$AW$105,38,0)*$I235,0)</f>
        <v>0</v>
      </c>
      <c r="L235" s="305">
        <f>IF($E235&lt;&gt;"",VLOOKUP($E235,รายละเอียดการคิด!$B$6:$AW$105,46,0)*$H235,0)+IF($E235&lt;&gt;"",VLOOKUP($E235,รายละเอียดการคิด!$B$6:$AW$105,47,0)*$I235,0)</f>
        <v>0</v>
      </c>
      <c r="M235" s="305"/>
      <c r="N235" s="305"/>
    </row>
    <row r="236" spans="5:14" x14ac:dyDescent="0.25">
      <c r="E236" s="123"/>
      <c r="F236" s="85"/>
      <c r="G236" s="85"/>
      <c r="H236" s="85"/>
      <c r="I236" s="153"/>
      <c r="J236" s="76">
        <f>IF($E236&lt;&gt;"",VLOOKUP($E236,รายละเอียดการคิด!$B$6:$AW$105,28,0)*$H236,0)+IF($E236&lt;&gt;"",VLOOKUP($E236,รายละเอียดการคิด!$B$6:$AW$105,29,0)*$I236,0)</f>
        <v>0</v>
      </c>
      <c r="K236" s="76">
        <f>IF($E236&lt;&gt;"",VLOOKUP($E236,รายละเอียดการคิด!$B$6:$AW$105,37,0)*$H236,0)+IF($E236&lt;&gt;"",VLOOKUP($E236,รายละเอียดการคิด!$B$6:$AW$105,38,0)*$I236,0)</f>
        <v>0</v>
      </c>
      <c r="L236" s="305">
        <f>IF($E236&lt;&gt;"",VLOOKUP($E236,รายละเอียดการคิด!$B$6:$AW$105,46,0)*$H236,0)+IF($E236&lt;&gt;"",VLOOKUP($E236,รายละเอียดการคิด!$B$6:$AW$105,47,0)*$I236,0)</f>
        <v>0</v>
      </c>
      <c r="M236" s="305"/>
      <c r="N236" s="305"/>
    </row>
    <row r="237" spans="5:14" x14ac:dyDescent="0.25">
      <c r="E237" s="123"/>
      <c r="F237" s="85"/>
      <c r="G237" s="85"/>
      <c r="H237" s="85"/>
      <c r="I237" s="153"/>
      <c r="J237" s="76">
        <f>IF($E237&lt;&gt;"",VLOOKUP($E237,รายละเอียดการคิด!$B$6:$AW$105,28,0)*$H237,0)+IF($E237&lt;&gt;"",VLOOKUP($E237,รายละเอียดการคิด!$B$6:$AW$105,29,0)*$I237,0)</f>
        <v>0</v>
      </c>
      <c r="K237" s="76">
        <f>IF($E237&lt;&gt;"",VLOOKUP($E237,รายละเอียดการคิด!$B$6:$AW$105,37,0)*$H237,0)+IF($E237&lt;&gt;"",VLOOKUP($E237,รายละเอียดการคิด!$B$6:$AW$105,38,0)*$I237,0)</f>
        <v>0</v>
      </c>
      <c r="L237" s="305">
        <f>IF($E237&lt;&gt;"",VLOOKUP($E237,รายละเอียดการคิด!$B$6:$AW$105,46,0)*$H237,0)+IF($E237&lt;&gt;"",VLOOKUP($E237,รายละเอียดการคิด!$B$6:$AW$105,47,0)*$I237,0)</f>
        <v>0</v>
      </c>
      <c r="M237" s="305"/>
      <c r="N237" s="305"/>
    </row>
    <row r="238" spans="5:14" x14ac:dyDescent="0.25">
      <c r="E238" s="123"/>
      <c r="F238" s="85"/>
      <c r="G238" s="85"/>
      <c r="H238" s="85"/>
      <c r="I238" s="153"/>
      <c r="J238" s="76">
        <f>IF($E238&lt;&gt;"",VLOOKUP($E238,รายละเอียดการคิด!$B$6:$AW$105,28,0)*$H238,0)+IF($E238&lt;&gt;"",VLOOKUP($E238,รายละเอียดการคิด!$B$6:$AW$105,29,0)*$I238,0)</f>
        <v>0</v>
      </c>
      <c r="K238" s="76">
        <f>IF($E238&lt;&gt;"",VLOOKUP($E238,รายละเอียดการคิด!$B$6:$AW$105,37,0)*$H238,0)+IF($E238&lt;&gt;"",VLOOKUP($E238,รายละเอียดการคิด!$B$6:$AW$105,38,0)*$I238,0)</f>
        <v>0</v>
      </c>
      <c r="L238" s="305">
        <f>IF($E238&lt;&gt;"",VLOOKUP($E238,รายละเอียดการคิด!$B$6:$AW$105,46,0)*$H238,0)+IF($E238&lt;&gt;"",VLOOKUP($E238,รายละเอียดการคิด!$B$6:$AW$105,47,0)*$I238,0)</f>
        <v>0</v>
      </c>
      <c r="M238" s="305"/>
      <c r="N238" s="305"/>
    </row>
    <row r="239" spans="5:14" x14ac:dyDescent="0.25">
      <c r="E239" s="123"/>
      <c r="F239" s="85"/>
      <c r="G239" s="85"/>
      <c r="H239" s="85"/>
      <c r="I239" s="153"/>
      <c r="J239" s="76">
        <f>IF($E239&lt;&gt;"",VLOOKUP($E239,รายละเอียดการคิด!$B$6:$AW$105,28,0)*$H239,0)+IF($E239&lt;&gt;"",VLOOKUP($E239,รายละเอียดการคิด!$B$6:$AW$105,29,0)*$I239,0)</f>
        <v>0</v>
      </c>
      <c r="K239" s="76">
        <f>IF($E239&lt;&gt;"",VLOOKUP($E239,รายละเอียดการคิด!$B$6:$AW$105,37,0)*$H239,0)+IF($E239&lt;&gt;"",VLOOKUP($E239,รายละเอียดการคิด!$B$6:$AW$105,38,0)*$I239,0)</f>
        <v>0</v>
      </c>
      <c r="L239" s="305">
        <f>IF($E239&lt;&gt;"",VLOOKUP($E239,รายละเอียดการคิด!$B$6:$AW$105,46,0)*$H239,0)+IF($E239&lt;&gt;"",VLOOKUP($E239,รายละเอียดการคิด!$B$6:$AW$105,47,0)*$I239,0)</f>
        <v>0</v>
      </c>
      <c r="M239" s="305"/>
      <c r="N239" s="305"/>
    </row>
    <row r="240" spans="5:14" x14ac:dyDescent="0.25">
      <c r="E240" s="123"/>
      <c r="F240" s="85"/>
      <c r="G240" s="85"/>
      <c r="H240" s="85"/>
      <c r="I240" s="153"/>
      <c r="J240" s="76">
        <f>IF($E240&lt;&gt;"",VLOOKUP($E240,รายละเอียดการคิด!$B$6:$AW$105,28,0)*$H240,0)+IF($E240&lt;&gt;"",VLOOKUP($E240,รายละเอียดการคิด!$B$6:$AW$105,29,0)*$I240,0)</f>
        <v>0</v>
      </c>
      <c r="K240" s="76">
        <f>IF($E240&lt;&gt;"",VLOOKUP($E240,รายละเอียดการคิด!$B$6:$AW$105,37,0)*$H240,0)+IF($E240&lt;&gt;"",VLOOKUP($E240,รายละเอียดการคิด!$B$6:$AW$105,38,0)*$I240,0)</f>
        <v>0</v>
      </c>
      <c r="L240" s="305">
        <f>IF($E240&lt;&gt;"",VLOOKUP($E240,รายละเอียดการคิด!$B$6:$AW$105,46,0)*$H240,0)+IF($E240&lt;&gt;"",VLOOKUP($E240,รายละเอียดการคิด!$B$6:$AW$105,47,0)*$I240,0)</f>
        <v>0</v>
      </c>
      <c r="M240" s="305"/>
      <c r="N240" s="305"/>
    </row>
    <row r="241" spans="5:14" x14ac:dyDescent="0.25">
      <c r="E241" s="123"/>
      <c r="F241" s="85"/>
      <c r="G241" s="85"/>
      <c r="H241" s="85"/>
      <c r="I241" s="153"/>
      <c r="J241" s="76">
        <f>IF($E241&lt;&gt;"",VLOOKUP($E241,รายละเอียดการคิด!$B$6:$AW$105,28,0)*$H241,0)+IF($E241&lt;&gt;"",VLOOKUP($E241,รายละเอียดการคิด!$B$6:$AW$105,29,0)*$I241,0)</f>
        <v>0</v>
      </c>
      <c r="K241" s="76">
        <f>IF($E241&lt;&gt;"",VLOOKUP($E241,รายละเอียดการคิด!$B$6:$AW$105,37,0)*$H241,0)+IF($E241&lt;&gt;"",VLOOKUP($E241,รายละเอียดการคิด!$B$6:$AW$105,38,0)*$I241,0)</f>
        <v>0</v>
      </c>
      <c r="L241" s="305">
        <f>IF($E241&lt;&gt;"",VLOOKUP($E241,รายละเอียดการคิด!$B$6:$AW$105,46,0)*$H241,0)+IF($E241&lt;&gt;"",VLOOKUP($E241,รายละเอียดการคิด!$B$6:$AW$105,47,0)*$I241,0)</f>
        <v>0</v>
      </c>
      <c r="M241" s="305"/>
      <c r="N241" s="305"/>
    </row>
    <row r="242" spans="5:14" x14ac:dyDescent="0.25">
      <c r="E242" s="123"/>
      <c r="F242" s="85"/>
      <c r="G242" s="85"/>
      <c r="H242" s="85"/>
      <c r="I242" s="153"/>
      <c r="J242" s="76">
        <f>IF($E242&lt;&gt;"",VLOOKUP($E242,รายละเอียดการคิด!$B$6:$AW$105,28,0)*$H242,0)+IF($E242&lt;&gt;"",VLOOKUP($E242,รายละเอียดการคิด!$B$6:$AW$105,29,0)*$I242,0)</f>
        <v>0</v>
      </c>
      <c r="K242" s="76">
        <f>IF($E242&lt;&gt;"",VLOOKUP($E242,รายละเอียดการคิด!$B$6:$AW$105,37,0)*$H242,0)+IF($E242&lt;&gt;"",VLOOKUP($E242,รายละเอียดการคิด!$B$6:$AW$105,38,0)*$I242,0)</f>
        <v>0</v>
      </c>
      <c r="L242" s="305">
        <f>IF($E242&lt;&gt;"",VLOOKUP($E242,รายละเอียดการคิด!$B$6:$AW$105,46,0)*$H242,0)+IF($E242&lt;&gt;"",VLOOKUP($E242,รายละเอียดการคิด!$B$6:$AW$105,47,0)*$I242,0)</f>
        <v>0</v>
      </c>
      <c r="M242" s="305"/>
      <c r="N242" s="305"/>
    </row>
  </sheetData>
  <sheetProtection formatCells="0" formatColumns="0" formatRows="0" insertColumns="0" insertRows="0" insertHyperlinks="0" deleteColumns="0" deleteRows="0" sort="0" autoFilter="0" pivotTables="0"/>
  <mergeCells count="150">
    <mergeCell ref="L196:N196"/>
    <mergeCell ref="L197:N197"/>
    <mergeCell ref="L198:N198"/>
    <mergeCell ref="L199:N199"/>
    <mergeCell ref="L109:N109"/>
    <mergeCell ref="L110:N110"/>
    <mergeCell ref="L111:N111"/>
    <mergeCell ref="L112:N112"/>
    <mergeCell ref="L113:N113"/>
    <mergeCell ref="L114:N114"/>
    <mergeCell ref="L115:N115"/>
    <mergeCell ref="L116:N116"/>
    <mergeCell ref="L117:N117"/>
    <mergeCell ref="L118:N118"/>
    <mergeCell ref="L119:N119"/>
    <mergeCell ref="L120:N120"/>
    <mergeCell ref="L191:N191"/>
    <mergeCell ref="L192:N192"/>
    <mergeCell ref="L193:N193"/>
    <mergeCell ref="L194:N194"/>
    <mergeCell ref="L195:N195"/>
    <mergeCell ref="L186:N186"/>
    <mergeCell ref="L187:N187"/>
    <mergeCell ref="L188:N188"/>
    <mergeCell ref="L189:N189"/>
    <mergeCell ref="L190:N190"/>
    <mergeCell ref="L181:N181"/>
    <mergeCell ref="L182:N182"/>
    <mergeCell ref="L183:N183"/>
    <mergeCell ref="L184:N184"/>
    <mergeCell ref="L185:N185"/>
    <mergeCell ref="L176:N176"/>
    <mergeCell ref="L177:N177"/>
    <mergeCell ref="L178:N178"/>
    <mergeCell ref="L179:N179"/>
    <mergeCell ref="L180:N180"/>
    <mergeCell ref="L171:N171"/>
    <mergeCell ref="L172:N172"/>
    <mergeCell ref="L173:N173"/>
    <mergeCell ref="L174:N174"/>
    <mergeCell ref="L175:N175"/>
    <mergeCell ref="L166:N166"/>
    <mergeCell ref="L167:N167"/>
    <mergeCell ref="L168:N168"/>
    <mergeCell ref="L169:N169"/>
    <mergeCell ref="L170:N170"/>
    <mergeCell ref="L161:N161"/>
    <mergeCell ref="L162:N162"/>
    <mergeCell ref="L163:N163"/>
    <mergeCell ref="L164:N164"/>
    <mergeCell ref="L165:N165"/>
    <mergeCell ref="L156:N156"/>
    <mergeCell ref="L157:N157"/>
    <mergeCell ref="L158:N158"/>
    <mergeCell ref="L159:N159"/>
    <mergeCell ref="L160:N160"/>
    <mergeCell ref="L151:N151"/>
    <mergeCell ref="L152:N152"/>
    <mergeCell ref="L153:N153"/>
    <mergeCell ref="L154:N154"/>
    <mergeCell ref="L155:N155"/>
    <mergeCell ref="L146:N146"/>
    <mergeCell ref="L147:N147"/>
    <mergeCell ref="L148:N148"/>
    <mergeCell ref="L149:N149"/>
    <mergeCell ref="L150:N150"/>
    <mergeCell ref="L141:N141"/>
    <mergeCell ref="L142:N142"/>
    <mergeCell ref="L143:N143"/>
    <mergeCell ref="L144:N144"/>
    <mergeCell ref="L145:N145"/>
    <mergeCell ref="L136:N136"/>
    <mergeCell ref="L137:N137"/>
    <mergeCell ref="L138:N138"/>
    <mergeCell ref="L139:N139"/>
    <mergeCell ref="L140:N140"/>
    <mergeCell ref="L131:N131"/>
    <mergeCell ref="L132:N132"/>
    <mergeCell ref="L133:N133"/>
    <mergeCell ref="L134:N134"/>
    <mergeCell ref="L135:N135"/>
    <mergeCell ref="L126:N126"/>
    <mergeCell ref="L127:N127"/>
    <mergeCell ref="L128:N128"/>
    <mergeCell ref="L129:N129"/>
    <mergeCell ref="L130:N130"/>
    <mergeCell ref="L121:N121"/>
    <mergeCell ref="L122:N122"/>
    <mergeCell ref="L123:N123"/>
    <mergeCell ref="L124:N124"/>
    <mergeCell ref="L125:N125"/>
    <mergeCell ref="L108:N108"/>
    <mergeCell ref="A1:D1"/>
    <mergeCell ref="A4:A5"/>
    <mergeCell ref="B4:B5"/>
    <mergeCell ref="C4:C5"/>
    <mergeCell ref="D4:D5"/>
    <mergeCell ref="AQ4:AX4"/>
    <mergeCell ref="J2:K2"/>
    <mergeCell ref="A107:D107"/>
    <mergeCell ref="F4:F5"/>
    <mergeCell ref="I4:I5"/>
    <mergeCell ref="E4:E5"/>
    <mergeCell ref="L4:AP4"/>
    <mergeCell ref="J4:K4"/>
    <mergeCell ref="G4:G5"/>
    <mergeCell ref="H4:H5"/>
    <mergeCell ref="L200:N200"/>
    <mergeCell ref="L201:N201"/>
    <mergeCell ref="L202:N202"/>
    <mergeCell ref="L203:N203"/>
    <mergeCell ref="L204:N204"/>
    <mergeCell ref="L205:N205"/>
    <mergeCell ref="L206:N206"/>
    <mergeCell ref="L207:N207"/>
    <mergeCell ref="L208:N208"/>
    <mergeCell ref="L209:N209"/>
    <mergeCell ref="L210:N210"/>
    <mergeCell ref="L211:N211"/>
    <mergeCell ref="L212:N212"/>
    <mergeCell ref="L213:N213"/>
    <mergeCell ref="L214:N214"/>
    <mergeCell ref="L215:N215"/>
    <mergeCell ref="L216:N216"/>
    <mergeCell ref="L217:N217"/>
    <mergeCell ref="L218:N218"/>
    <mergeCell ref="L219:N219"/>
    <mergeCell ref="L220:N220"/>
    <mergeCell ref="L221:N221"/>
    <mergeCell ref="L222:N222"/>
    <mergeCell ref="L223:N223"/>
    <mergeCell ref="L224:N224"/>
    <mergeCell ref="L225:N225"/>
    <mergeCell ref="L226:N226"/>
    <mergeCell ref="L236:N236"/>
    <mergeCell ref="L237:N237"/>
    <mergeCell ref="L238:N238"/>
    <mergeCell ref="L239:N239"/>
    <mergeCell ref="L240:N240"/>
    <mergeCell ref="L241:N241"/>
    <mergeCell ref="L242:N242"/>
    <mergeCell ref="L227:N227"/>
    <mergeCell ref="L228:N228"/>
    <mergeCell ref="L229:N229"/>
    <mergeCell ref="L230:N230"/>
    <mergeCell ref="L231:N231"/>
    <mergeCell ref="L232:N232"/>
    <mergeCell ref="L233:N233"/>
    <mergeCell ref="L234:N234"/>
    <mergeCell ref="L235:N235"/>
  </mergeCells>
  <phoneticPr fontId="5" type="noConversion"/>
  <pageMargins left="0.7" right="0.7" top="0.75" bottom="0.75" header="0.3" footer="0.3"/>
  <pageSetup paperSize="9" orientation="portrait" horizontalDpi="180" verticalDpi="180" r:id="rId1"/>
  <ignoredErrors>
    <ignoredError sqref="J29:K29 J27:K27 J16:K18 J20:K22 L107 M107:AP107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6ACF2-9886-4895-AA6C-692F67EC472B}">
  <dimension ref="A1:P10"/>
  <sheetViews>
    <sheetView zoomScale="98" zoomScaleNormal="98" workbookViewId="0">
      <selection activeCell="M3" sqref="M3"/>
    </sheetView>
  </sheetViews>
  <sheetFormatPr defaultRowHeight="13.2" x14ac:dyDescent="0.25"/>
  <cols>
    <col min="1" max="1" width="22.109375" style="118" customWidth="1"/>
    <col min="2" max="2" width="8.109375" style="31" customWidth="1"/>
    <col min="3" max="3" width="14.44140625" style="16" customWidth="1"/>
    <col min="4" max="4" width="10.33203125" style="20" hidden="1" customWidth="1"/>
    <col min="5" max="8" width="9.21875" style="16" customWidth="1"/>
    <col min="9" max="12" width="9.21875" style="22" customWidth="1"/>
    <col min="13" max="15" width="9.21875" style="20" customWidth="1"/>
    <col min="16" max="16" width="9.21875" style="16" customWidth="1"/>
  </cols>
  <sheetData>
    <row r="1" spans="1:16" s="21" customFormat="1" ht="15.6" customHeight="1" x14ac:dyDescent="0.25">
      <c r="A1" s="335" t="s">
        <v>2</v>
      </c>
      <c r="B1" s="338" t="s">
        <v>18</v>
      </c>
      <c r="C1" s="341" t="s">
        <v>34</v>
      </c>
      <c r="D1" s="347" t="s">
        <v>37</v>
      </c>
      <c r="E1" s="344" t="s">
        <v>61</v>
      </c>
      <c r="F1" s="345"/>
      <c r="G1" s="345"/>
      <c r="H1" s="346"/>
      <c r="I1" s="332" t="s">
        <v>62</v>
      </c>
      <c r="J1" s="333"/>
      <c r="K1" s="333"/>
      <c r="L1" s="334"/>
      <c r="M1" s="332" t="s">
        <v>63</v>
      </c>
      <c r="N1" s="333"/>
      <c r="O1" s="333"/>
      <c r="P1" s="334"/>
    </row>
    <row r="2" spans="1:16" s="23" customFormat="1" ht="15" customHeight="1" x14ac:dyDescent="0.25">
      <c r="A2" s="336"/>
      <c r="B2" s="339"/>
      <c r="C2" s="342"/>
      <c r="D2" s="348"/>
      <c r="E2" s="350" t="s">
        <v>85</v>
      </c>
      <c r="F2" s="351"/>
      <c r="G2" s="351"/>
      <c r="H2" s="352"/>
      <c r="I2" s="329" t="s">
        <v>85</v>
      </c>
      <c r="J2" s="330"/>
      <c r="K2" s="330"/>
      <c r="L2" s="331"/>
      <c r="M2" s="329" t="s">
        <v>85</v>
      </c>
      <c r="N2" s="330"/>
      <c r="O2" s="330"/>
      <c r="P2" s="331"/>
    </row>
    <row r="3" spans="1:16" s="23" customFormat="1" ht="13.8" customHeight="1" x14ac:dyDescent="0.25">
      <c r="A3" s="337"/>
      <c r="B3" s="340"/>
      <c r="C3" s="343"/>
      <c r="D3" s="349"/>
      <c r="E3" s="115" t="s">
        <v>36</v>
      </c>
      <c r="F3" s="115" t="s">
        <v>52</v>
      </c>
      <c r="G3" s="115" t="s">
        <v>35</v>
      </c>
      <c r="H3" s="115" t="s">
        <v>57</v>
      </c>
      <c r="I3" s="32" t="s">
        <v>36</v>
      </c>
      <c r="J3" s="32" t="s">
        <v>52</v>
      </c>
      <c r="K3" s="32" t="s">
        <v>35</v>
      </c>
      <c r="L3" s="32" t="s">
        <v>57</v>
      </c>
      <c r="M3" s="32" t="s">
        <v>36</v>
      </c>
      <c r="N3" s="32" t="s">
        <v>52</v>
      </c>
      <c r="O3" s="32" t="s">
        <v>35</v>
      </c>
      <c r="P3" s="32" t="s">
        <v>57</v>
      </c>
    </row>
    <row r="4" spans="1:16" s="6" customFormat="1" ht="16.8" customHeight="1" x14ac:dyDescent="0.25">
      <c r="A4" s="233" t="s">
        <v>13</v>
      </c>
      <c r="B4" s="232">
        <v>1</v>
      </c>
      <c r="C4" s="112">
        <v>650000</v>
      </c>
      <c r="D4" s="172">
        <v>0</v>
      </c>
      <c r="E4" s="171">
        <v>0</v>
      </c>
      <c r="F4" s="171">
        <v>0.03</v>
      </c>
      <c r="G4" s="171">
        <v>0.04</v>
      </c>
      <c r="H4" s="172">
        <v>0.05</v>
      </c>
      <c r="I4" s="171">
        <v>0</v>
      </c>
      <c r="J4" s="171">
        <v>0.03</v>
      </c>
      <c r="K4" s="171">
        <v>0.04</v>
      </c>
      <c r="L4" s="189">
        <v>0.05</v>
      </c>
      <c r="M4" s="171">
        <v>0</v>
      </c>
      <c r="N4" s="171">
        <v>0.03</v>
      </c>
      <c r="O4" s="171">
        <v>0.04</v>
      </c>
      <c r="P4" s="189">
        <v>0.05</v>
      </c>
    </row>
    <row r="5" spans="1:16" s="6" customFormat="1" ht="16.8" customHeight="1" x14ac:dyDescent="0.25">
      <c r="A5" s="234" t="s">
        <v>7</v>
      </c>
      <c r="B5" s="251"/>
      <c r="C5" s="228"/>
      <c r="D5" s="236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8"/>
    </row>
    <row r="6" spans="1:16" s="114" customFormat="1" ht="16.8" customHeight="1" x14ac:dyDescent="0.25">
      <c r="A6" s="235" t="s">
        <v>14</v>
      </c>
      <c r="B6" s="116"/>
      <c r="C6" s="133"/>
      <c r="D6" s="113">
        <v>0</v>
      </c>
      <c r="E6" s="116"/>
      <c r="F6" s="116"/>
      <c r="G6" s="106"/>
      <c r="H6" s="116"/>
      <c r="I6" s="116"/>
      <c r="J6" s="116"/>
      <c r="K6" s="106"/>
      <c r="L6" s="116"/>
      <c r="M6" s="116"/>
      <c r="N6" s="116"/>
      <c r="O6" s="106"/>
      <c r="P6" s="116"/>
    </row>
    <row r="7" spans="1:16" s="114" customFormat="1" ht="16.8" customHeight="1" x14ac:dyDescent="0.25">
      <c r="A7" s="234" t="s">
        <v>6</v>
      </c>
      <c r="B7" s="33"/>
      <c r="C7" s="133"/>
      <c r="D7" s="113">
        <v>0</v>
      </c>
      <c r="E7" s="116"/>
      <c r="F7" s="116"/>
      <c r="G7" s="106"/>
      <c r="H7" s="116"/>
      <c r="I7" s="116"/>
      <c r="J7" s="116"/>
      <c r="K7" s="106"/>
      <c r="L7" s="116"/>
      <c r="M7" s="116"/>
      <c r="N7" s="116"/>
      <c r="O7" s="106"/>
      <c r="P7" s="116"/>
    </row>
    <row r="8" spans="1:16" s="6" customFormat="1" ht="19.2" customHeight="1" x14ac:dyDescent="0.25">
      <c r="A8" s="117" t="s">
        <v>66</v>
      </c>
      <c r="B8" s="127"/>
      <c r="C8" s="128"/>
      <c r="F8" s="131">
        <v>10000</v>
      </c>
      <c r="G8" s="128" t="s">
        <v>74</v>
      </c>
      <c r="H8" s="128"/>
      <c r="I8" s="129"/>
      <c r="J8" s="129"/>
      <c r="K8" s="129"/>
      <c r="L8" s="129"/>
      <c r="M8" s="130"/>
      <c r="N8" s="130"/>
      <c r="O8" s="130"/>
      <c r="P8" s="128"/>
    </row>
    <row r="9" spans="1:16" s="148" customFormat="1" x14ac:dyDescent="0.25">
      <c r="A9" s="144"/>
      <c r="B9" s="145"/>
      <c r="C9" s="129"/>
      <c r="D9" s="146"/>
      <c r="E9" s="129"/>
      <c r="F9" s="129"/>
      <c r="G9" s="129"/>
      <c r="H9" s="129"/>
      <c r="I9" s="129"/>
      <c r="J9" s="129"/>
      <c r="K9" s="129"/>
      <c r="L9" s="129"/>
      <c r="M9" s="147"/>
      <c r="N9" s="147"/>
      <c r="O9" s="147"/>
      <c r="P9" s="129"/>
    </row>
    <row r="10" spans="1:16" x14ac:dyDescent="0.25">
      <c r="A10" s="117" t="s">
        <v>83</v>
      </c>
    </row>
  </sheetData>
  <mergeCells count="11">
    <mergeCell ref="E5:P5"/>
    <mergeCell ref="M2:P2"/>
    <mergeCell ref="I2:L2"/>
    <mergeCell ref="M1:P1"/>
    <mergeCell ref="A1:A3"/>
    <mergeCell ref="B1:B3"/>
    <mergeCell ref="C1:C3"/>
    <mergeCell ref="I1:L1"/>
    <mergeCell ref="E1:H1"/>
    <mergeCell ref="D1:D3"/>
    <mergeCell ref="E2:H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สรุป Incentive_กลุ่มน้ำ</vt:lpstr>
      <vt:lpstr>สรุป Incentive_กลุ่มยา+ข้าว</vt:lpstr>
      <vt:lpstr>รายละเอียดการคิด</vt:lpstr>
      <vt:lpstr>วันทำงาน</vt:lpstr>
      <vt:lpstr>เงื่อนไข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2020-11-25T02:17:58Z</dcterms:created>
  <dcterms:modified xsi:type="dcterms:W3CDTF">2021-10-29T08:34:52Z</dcterms:modified>
</cp:coreProperties>
</file>